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osephinum.at\system\global\employe\home\roman.eibensteiner\Documents\INVESTITION und FINANZIERUNG\06 Kapitaldienst_Kapitalkosten\Dateien für Lernpaket Kapitaldienst\"/>
    </mc:Choice>
  </mc:AlternateContent>
  <bookViews>
    <workbookView xWindow="0" yWindow="0" windowWidth="25200" windowHeight="10995"/>
  </bookViews>
  <sheets>
    <sheet name="5.1  Aufgabenstellung" sheetId="1" r:id="rId1"/>
    <sheet name="Lösung 5.1" sheetId="2" r:id="rId2"/>
    <sheet name="5.2 Aufgabenstellung " sheetId="3" r:id="rId3"/>
    <sheet name="Lösung 5.2" sheetId="4" r:id="rId4"/>
    <sheet name="5.3 Aufgabenstellung  " sheetId="5" r:id="rId5"/>
    <sheet name="Lösung 5.3" sheetId="6" r:id="rId6"/>
  </sheets>
  <definedNames>
    <definedName name="_xlnm.Print_Area" localSheetId="0">'5.1  Aufgabenstellung'!$A$1:$G$30</definedName>
    <definedName name="_xlnm.Print_Area" localSheetId="2">'5.2 Aufgabenstellung '!$A$1:$G$30</definedName>
    <definedName name="_xlnm.Print_Area" localSheetId="4">'5.3 Aufgabenstellung  '!$A$1:$G$25</definedName>
    <definedName name="_xlnm.Print_Area" localSheetId="1">'Lösung 5.1'!$A$1:$H$58</definedName>
    <definedName name="_xlnm.Print_Area" localSheetId="3">'Lösung 5.2'!$A$1:$H$15</definedName>
    <definedName name="_xlnm.Print_Area" localSheetId="5">'Lösung 5.3'!$A$1:$H$15</definedName>
  </definedNames>
  <calcPr calcId="152511"/>
</workbook>
</file>

<file path=xl/calcChain.xml><?xml version="1.0" encoding="utf-8"?>
<calcChain xmlns="http://schemas.openxmlformats.org/spreadsheetml/2006/main">
  <c r="C13" i="6" l="1"/>
  <c r="C11" i="6"/>
  <c r="C9" i="6"/>
  <c r="C8" i="6"/>
  <c r="C10" i="6"/>
  <c r="C12" i="6"/>
  <c r="C14" i="6"/>
  <c r="C15" i="5"/>
  <c r="C14" i="5"/>
  <c r="C10" i="4"/>
  <c r="C14" i="4"/>
  <c r="C9" i="4"/>
  <c r="C8" i="4"/>
  <c r="C15" i="3"/>
  <c r="C14" i="3"/>
  <c r="C55" i="2"/>
  <c r="C20" i="2"/>
  <c r="C22" i="2"/>
  <c r="D23" i="2"/>
  <c r="C11" i="2"/>
  <c r="C9" i="2"/>
  <c r="C8" i="2"/>
  <c r="C14" i="1"/>
  <c r="C18" i="2"/>
  <c r="C13" i="1"/>
  <c r="C10" i="2"/>
  <c r="C12" i="2"/>
  <c r="C12" i="4"/>
  <c r="C44" i="2"/>
  <c r="E39" i="2"/>
  <c r="E40" i="2"/>
  <c r="E34" i="2"/>
  <c r="E30" i="2"/>
  <c r="E37" i="2"/>
  <c r="E33" i="2"/>
  <c r="E29" i="2"/>
  <c r="B28" i="2"/>
  <c r="E38" i="2"/>
  <c r="C24" i="2"/>
  <c r="E36" i="2"/>
  <c r="E32" i="2"/>
  <c r="E28" i="2"/>
  <c r="E35" i="2"/>
  <c r="E31" i="2"/>
  <c r="C28" i="2"/>
  <c r="C45" i="2"/>
  <c r="C46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40" i="2"/>
  <c r="C38" i="2"/>
  <c r="D38" i="2"/>
  <c r="B39" i="2"/>
  <c r="C39" i="2"/>
  <c r="D39" i="2"/>
  <c r="D40" i="2"/>
</calcChain>
</file>

<file path=xl/sharedStrings.xml><?xml version="1.0" encoding="utf-8"?>
<sst xmlns="http://schemas.openxmlformats.org/spreadsheetml/2006/main" count="143" uniqueCount="101">
  <si>
    <t xml:space="preserve">5.1 Aufgabenstellung </t>
  </si>
  <si>
    <t>Photovoltaikinvestition</t>
  </si>
  <si>
    <t>Ein gewerbliches Unternehmen plant folgende Photvoltaikinvestition:</t>
  </si>
  <si>
    <t>Laufende Einnahmen aus der Investition Pro Jahr netto:</t>
  </si>
  <si>
    <t>laufend Ausgaben pro Jahr netto, die durch die Investition bedingt sind:</t>
  </si>
  <si>
    <t>Anschaffungswert netto:</t>
  </si>
  <si>
    <t>Nutzungsdauer in Jahren</t>
  </si>
  <si>
    <t>Finanzierung:</t>
  </si>
  <si>
    <t>% Anteil</t>
  </si>
  <si>
    <t>absolut</t>
  </si>
  <si>
    <t>Eigenkapital</t>
  </si>
  <si>
    <t>Fremdkaptial</t>
  </si>
  <si>
    <t>Für das Fremdkapital gelten folgende Konditionen:</t>
  </si>
  <si>
    <t>Annuitätentilgung jährlich im Nachhinein, Kapitalisierung jährlich im Nachhinein.</t>
  </si>
  <si>
    <t>Zinssatz Fremdkapital</t>
  </si>
  <si>
    <t>p.a. dec. kkt. (365/365)</t>
  </si>
  <si>
    <t xml:space="preserve">Zinssatz Eigenkapital </t>
  </si>
  <si>
    <t>p.a.</t>
  </si>
  <si>
    <t>Laufzeit Fremdkapital in Jahren</t>
  </si>
  <si>
    <t>innerhalb dieser Zeit muss das Fremdkapital abgestattet werden.</t>
  </si>
  <si>
    <t>Aufgaben:</t>
  </si>
  <si>
    <t>1) Berechnenen Sie den Kapitldienst per Anno , den das Unternehmen leisten muss.</t>
  </si>
  <si>
    <t>2) Reichen die Überschüsse der Einnahmen über die Ausgaben aus um den Kredit zu bedienen?</t>
  </si>
  <si>
    <t>3) Fertigen Sie einen Tilgungsplan an</t>
  </si>
  <si>
    <t>Der Kapitaldienst beträgt p.a</t>
  </si>
  <si>
    <t>lfde Einnahmen</t>
  </si>
  <si>
    <t>lfde Ausgaben</t>
  </si>
  <si>
    <t>Überschuss</t>
  </si>
  <si>
    <t>Kapitaldienst p.a</t>
  </si>
  <si>
    <t>Überschuss nach KD</t>
  </si>
  <si>
    <t>Der Überschuss reicht aus um den Kapitaldienst zu leisten.</t>
  </si>
  <si>
    <t>Kreditbetrag</t>
  </si>
  <si>
    <t>Zinsen % p.a</t>
  </si>
  <si>
    <t>Zinsfuß</t>
  </si>
  <si>
    <t>LZ</t>
  </si>
  <si>
    <t>LZ in Jahren</t>
  </si>
  <si>
    <t>q</t>
  </si>
  <si>
    <t>Annuitätenfaktor</t>
  </si>
  <si>
    <t>Annuität</t>
  </si>
  <si>
    <t>Kapitaldienst</t>
  </si>
  <si>
    <t>Tilgungsplan Annuitätentilgung</t>
  </si>
  <si>
    <t>Laufzeit (Jahre)</t>
  </si>
  <si>
    <t>Schuld am Beginn des Jahres</t>
  </si>
  <si>
    <t>Zinsen</t>
  </si>
  <si>
    <t>Tilgung</t>
  </si>
  <si>
    <r>
      <t xml:space="preserve">KD (=Annuität)= </t>
    </r>
    <r>
      <rPr>
        <b/>
        <sz val="11"/>
        <color indexed="8"/>
        <rFont val="Calibri"/>
        <family val="2"/>
      </rPr>
      <t>Kapitaldienst</t>
    </r>
  </si>
  <si>
    <t>Summe</t>
  </si>
  <si>
    <t>T =</t>
  </si>
  <si>
    <t>Z1</t>
  </si>
  <si>
    <t>KD1</t>
  </si>
  <si>
    <t>Der Kapitaldienst im ersten Jahr würde höher wein als der Einnahmenüberschuss.</t>
  </si>
  <si>
    <t>Konsequenzen: Das Unternehmen käme in Zahlungsschwierigkeiten, weil der KD</t>
  </si>
  <si>
    <t>nicht geleistet werden könnte.</t>
  </si>
  <si>
    <t>Tilgungsplan bei Annuitätentilgung mit jährlicher Kapitalisierung und Tilgung.</t>
  </si>
  <si>
    <t>Der Überschuss entspricht der Kapitaldienstgrenze</t>
  </si>
  <si>
    <t>KD</t>
  </si>
  <si>
    <t>KD p.a</t>
  </si>
  <si>
    <t xml:space="preserve"> =Pauschalrate/Halbjahr</t>
  </si>
  <si>
    <t>Der Kapitaldienst p.a würde geringer ausfallen.</t>
  </si>
  <si>
    <t xml:space="preserve">5.2 Aufgabenstellung </t>
  </si>
  <si>
    <t xml:space="preserve">Investition Mähdrescher </t>
  </si>
  <si>
    <t>Ein landwirtschaftliches Unternehmen*, das regelbesteuert ist,  plant folgende Mähdrescherinvestition:</t>
  </si>
  <si>
    <t>Private Entnahmen des Unternehmers pro Jahr:</t>
  </si>
  <si>
    <t>Anschaffungswert netto des Mähdreschers:</t>
  </si>
  <si>
    <t>p.a. dec. kkt. (360/365)</t>
  </si>
  <si>
    <t>innerhalb dieser zeit muss das Fremdkapital hereingebracht werden.</t>
  </si>
  <si>
    <t>Aufgabe:</t>
  </si>
  <si>
    <t>1) Berechnen Sie den Kapitaldienst p.a  (=Annuität), die durch diese Kreditaufnahme anfällt?</t>
  </si>
  <si>
    <t>2) Kann das Unternehmen diese finanzielle Belastung  tragen?</t>
  </si>
  <si>
    <t xml:space="preserve">* sollte das landw. Unternehmen bezüglich der Umsatzsteuer gem. §22 UStG sondergeregelt sein, </t>
  </si>
  <si>
    <t xml:space="preserve">   dann müssten alle Werte inkl. Umsatzsteuer verwendet werden.</t>
  </si>
  <si>
    <t>Privatentnahme</t>
  </si>
  <si>
    <t>Kapitaldienstgrenze p.a</t>
  </si>
  <si>
    <t>Der Kapitaldienst ist kleiner als die Kapitaldienstgrenze, daher ist die Investition finanzierbar.</t>
  </si>
  <si>
    <t>Das Unternehmen kann die finanzielle Belastung tragen.</t>
  </si>
  <si>
    <t>Lösung zu Aufgabenstellung 5.2</t>
  </si>
  <si>
    <t xml:space="preserve">5.3 Aufgabenstellung </t>
  </si>
  <si>
    <t>PKW Ankauf im Privatbereich</t>
  </si>
  <si>
    <t>Herr Huber plant den Ankauf eines PKW . Dazu sind Ihm folgende Daten bekannt:</t>
  </si>
  <si>
    <t>Geplante laufende Einnahmen Pro Monat  im Durchschnitt</t>
  </si>
  <si>
    <t>laufende Ausgaben pro Monat im Durchschnitt:</t>
  </si>
  <si>
    <t>geplante Ausgaben/Monat im Durchschnitt für den PKW (ohne Kapitaldienst):</t>
  </si>
  <si>
    <t>Anschaffungswert netto des PKW:</t>
  </si>
  <si>
    <t>Das Geld hat Herr Huber angespart.</t>
  </si>
  <si>
    <t>Diesen Betrag muss er mit einem Kredit finanzieren.</t>
  </si>
  <si>
    <t>Pauschalratentilgung monatliche Tilgung, vierteljährliche Kapitalisierung.</t>
  </si>
  <si>
    <t>innerhalb dieser zeit muss das Fremdkapital abgestattet werden.</t>
  </si>
  <si>
    <t>1) Berechnen Sie die Pauschalrate/Monat, die durch diese Kreditaufnahme anfällt?</t>
  </si>
  <si>
    <t>2) Kann Herr Huber diese finanzielle Belastung  tragen?</t>
  </si>
  <si>
    <t>Die Pauschalrate pro Monat beträgt</t>
  </si>
  <si>
    <t>Der Kapitaldienst ist kleiner als die Kapitaldienstgrenze, daher ist das Auto finanzierbar.</t>
  </si>
  <si>
    <t>Herr Huber kann die finanzielle Belastung tragen.</t>
  </si>
  <si>
    <t>lfde Einnahmen pro Monat</t>
  </si>
  <si>
    <t>lfde Ausgaben pro Monat</t>
  </si>
  <si>
    <t>lfde Ausgaben geplant PKW</t>
  </si>
  <si>
    <t>Lösung zu Aufgabenstellung 5.3</t>
  </si>
  <si>
    <t xml:space="preserve">5) Wie würde sich der Kapitaldienst verändern, wenn halbjärliche Kapitalisierung und Tilgung vereinbart würde, die Konditionen aber sonst gleich blieben. </t>
  </si>
  <si>
    <t xml:space="preserve">4) Wie würde sich der Kapitaldienst verändern, wenn Kapitalratentilgung vereinbart würde, die Konditionen aber sonst gleich blieben. </t>
  </si>
  <si>
    <t>4) Wie würde sich der Kapitaldienst verändern, wenn Kapitalratentilgung vereinbart würde, die Konditionen aber sonst gleich blieben und welche Folgen würden sich ergeben?</t>
  </si>
  <si>
    <t xml:space="preserve">5) Wie würde sich der Kapitaldienst verändern, wenn Annuitätentilgung mit halbjährlicher Tilgung und Kapitalisierung vereinbart würde, die Konditionen aber sonst gleich blieben. </t>
  </si>
  <si>
    <t>p.a. dec. kkt. (365/360)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</si>
</sst>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[$€-C07]\ * #,##0.00_-;\-[$€-C07]\ * #,##0.00_-;_-[$€-C07]\ * &quot;-&quot;??_-;_-@_-"/>
    <numFmt numFmtId="166" formatCode="_-* #,##0.00\ [$€-407]_-;\-* #,##0.00\ [$€-407]_-;_-* &quot;-&quot;??\ [$€-407]_-;_-@_-"/>
    <numFmt numFmtId="167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100">
    <xf numFmtId="0" fontId="0" fillId="0" borderId="0" xfId="0"/>
    <xf numFmtId="0" fontId="0" fillId="2" borderId="0" xfId="0" applyFill="1"/>
    <xf numFmtId="0" fontId="0" fillId="3" borderId="0" xfId="0" applyFill="1"/>
    <xf numFmtId="164" fontId="4" fillId="3" borderId="1" xfId="1" applyFont="1" applyFill="1" applyBorder="1"/>
    <xf numFmtId="1" fontId="4" fillId="3" borderId="1" xfId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9" fontId="4" fillId="3" borderId="1" xfId="2" applyFont="1" applyFill="1" applyBorder="1" applyAlignment="1">
      <alignment horizontal="center"/>
    </xf>
    <xf numFmtId="43" fontId="0" fillId="3" borderId="1" xfId="0" applyNumberFormat="1" applyFill="1" applyBorder="1"/>
    <xf numFmtId="0" fontId="0" fillId="3" borderId="0" xfId="0" applyFill="1" applyBorder="1"/>
    <xf numFmtId="9" fontId="4" fillId="3" borderId="0" xfId="2" applyFont="1" applyFill="1" applyBorder="1" applyAlignment="1">
      <alignment horizontal="center"/>
    </xf>
    <xf numFmtId="43" fontId="0" fillId="3" borderId="0" xfId="0" applyNumberFormat="1" applyFill="1" applyBorder="1"/>
    <xf numFmtId="10" fontId="4" fillId="3" borderId="1" xfId="2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0" fontId="4" fillId="3" borderId="0" xfId="2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165" fontId="0" fillId="3" borderId="0" xfId="0" applyNumberFormat="1" applyFill="1" applyAlignment="1">
      <alignment horizontal="left" wrapText="1"/>
    </xf>
    <xf numFmtId="0" fontId="0" fillId="3" borderId="0" xfId="0" applyFill="1" applyBorder="1" applyAlignment="1">
      <alignment horizontal="center" vertical="center" wrapText="1"/>
    </xf>
    <xf numFmtId="166" fontId="0" fillId="3" borderId="0" xfId="0" applyNumberFormat="1" applyFill="1" applyBorder="1" applyAlignment="1">
      <alignment horizontal="left" wrapText="1"/>
    </xf>
    <xf numFmtId="166" fontId="0" fillId="3" borderId="3" xfId="0" applyNumberFormat="1" applyFill="1" applyBorder="1" applyAlignment="1">
      <alignment horizontal="center" vertical="center" wrapText="1"/>
    </xf>
    <xf numFmtId="166" fontId="0" fillId="3" borderId="0" xfId="0" applyNumberFormat="1" applyFill="1" applyAlignment="1">
      <alignment horizontal="center" vertical="center" wrapText="1"/>
    </xf>
    <xf numFmtId="166" fontId="0" fillId="3" borderId="4" xfId="0" applyNumberForma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wrapText="1"/>
    </xf>
    <xf numFmtId="0" fontId="6" fillId="3" borderId="0" xfId="0" applyFont="1" applyFill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165" fontId="0" fillId="3" borderId="1" xfId="0" applyNumberFormat="1" applyFill="1" applyBorder="1"/>
    <xf numFmtId="0" fontId="0" fillId="3" borderId="7" xfId="0" applyFill="1" applyBorder="1" applyAlignment="1">
      <alignment horizontal="center"/>
    </xf>
    <xf numFmtId="165" fontId="0" fillId="3" borderId="7" xfId="0" applyNumberFormat="1" applyFill="1" applyBorder="1"/>
    <xf numFmtId="165" fontId="0" fillId="3" borderId="8" xfId="0" applyNumberFormat="1" applyFill="1" applyBorder="1"/>
    <xf numFmtId="165" fontId="0" fillId="3" borderId="0" xfId="0" applyNumberFormat="1" applyFill="1" applyBorder="1"/>
    <xf numFmtId="165" fontId="0" fillId="3" borderId="0" xfId="0" applyNumberFormat="1" applyFill="1"/>
    <xf numFmtId="0" fontId="0" fillId="3" borderId="4" xfId="0" applyFill="1" applyBorder="1"/>
    <xf numFmtId="165" fontId="0" fillId="3" borderId="4" xfId="0" applyNumberFormat="1" applyFill="1" applyBorder="1"/>
    <xf numFmtId="0" fontId="0" fillId="3" borderId="5" xfId="0" applyFill="1" applyBorder="1"/>
    <xf numFmtId="165" fontId="0" fillId="3" borderId="5" xfId="0" applyNumberFormat="1" applyFill="1" applyBorder="1"/>
    <xf numFmtId="167" fontId="0" fillId="3" borderId="1" xfId="0" applyNumberFormat="1" applyFill="1" applyBorder="1" applyAlignment="1">
      <alignment horizontal="center"/>
    </xf>
    <xf numFmtId="0" fontId="5" fillId="3" borderId="0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5" fontId="7" fillId="3" borderId="1" xfId="0" applyNumberFormat="1" applyFont="1" applyFill="1" applyBorder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0" xfId="0" applyFill="1"/>
    <xf numFmtId="165" fontId="0" fillId="3" borderId="1" xfId="0" applyNumberForma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12" xfId="3" applyFont="1" applyFill="1" applyBorder="1" applyAlignment="1">
      <alignment horizontal="left"/>
    </xf>
    <xf numFmtId="0" fontId="3" fillId="3" borderId="3" xfId="3" applyFont="1" applyFill="1" applyBorder="1" applyAlignment="1">
      <alignment horizontal="left"/>
    </xf>
    <xf numFmtId="0" fontId="3" fillId="3" borderId="13" xfId="3" applyFont="1" applyFill="1" applyBorder="1" applyAlignment="1">
      <alignment horizontal="left"/>
    </xf>
    <xf numFmtId="0" fontId="8" fillId="3" borderId="1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G34" sqref="G34"/>
    </sheetView>
  </sheetViews>
  <sheetFormatPr baseColWidth="10" defaultRowHeight="15" x14ac:dyDescent="0.25"/>
  <cols>
    <col min="1" max="1" width="15.5703125" customWidth="1"/>
    <col min="7" max="7" width="14.5703125" bestFit="1" customWidth="1"/>
  </cols>
  <sheetData>
    <row r="1" spans="1:11" ht="27" thickBot="1" x14ac:dyDescent="0.45">
      <c r="A1" s="69" t="s">
        <v>0</v>
      </c>
      <c r="B1" s="70"/>
      <c r="C1" s="70"/>
      <c r="D1" s="70"/>
      <c r="E1" s="70"/>
      <c r="F1" s="70"/>
      <c r="G1" s="71"/>
      <c r="H1" s="1"/>
      <c r="I1" s="1"/>
      <c r="J1" s="1"/>
      <c r="K1" s="1"/>
    </row>
    <row r="2" spans="1:11" ht="15.75" thickBot="1" x14ac:dyDescent="0.3">
      <c r="A2" s="2"/>
      <c r="B2" s="2"/>
      <c r="C2" s="2"/>
      <c r="D2" s="2"/>
      <c r="E2" s="2"/>
      <c r="F2" s="2"/>
      <c r="G2" s="2"/>
      <c r="H2" s="1"/>
      <c r="I2" s="1"/>
      <c r="J2" s="1"/>
      <c r="K2" s="1"/>
    </row>
    <row r="3" spans="1:11" ht="24" thickBot="1" x14ac:dyDescent="0.4">
      <c r="A3" s="72" t="s">
        <v>1</v>
      </c>
      <c r="B3" s="73"/>
      <c r="C3" s="73"/>
      <c r="D3" s="73"/>
      <c r="E3" s="73"/>
      <c r="F3" s="73"/>
      <c r="G3" s="74"/>
      <c r="H3" s="1"/>
      <c r="I3" s="1"/>
      <c r="J3" s="1"/>
      <c r="K3" s="1"/>
    </row>
    <row r="4" spans="1:11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</row>
    <row r="5" spans="1:11" x14ac:dyDescent="0.25">
      <c r="A5" s="61" t="s">
        <v>2</v>
      </c>
      <c r="B5" s="61"/>
      <c r="C5" s="61"/>
      <c r="D5" s="61"/>
      <c r="E5" s="61"/>
      <c r="F5" s="61"/>
      <c r="G5" s="61"/>
      <c r="H5" s="1"/>
      <c r="I5" s="1"/>
      <c r="J5" s="1"/>
      <c r="K5" s="1"/>
    </row>
    <row r="6" spans="1:11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</row>
    <row r="7" spans="1:11" x14ac:dyDescent="0.25">
      <c r="A7" s="61" t="s">
        <v>3</v>
      </c>
      <c r="B7" s="61"/>
      <c r="C7" s="61"/>
      <c r="D7" s="61"/>
      <c r="E7" s="61"/>
      <c r="F7" s="61"/>
      <c r="G7" s="3">
        <v>28000</v>
      </c>
      <c r="H7" s="1"/>
      <c r="I7" s="1"/>
      <c r="J7" s="1"/>
      <c r="K7" s="1"/>
    </row>
    <row r="8" spans="1:11" x14ac:dyDescent="0.25">
      <c r="A8" s="61" t="s">
        <v>4</v>
      </c>
      <c r="B8" s="61"/>
      <c r="C8" s="61"/>
      <c r="D8" s="61"/>
      <c r="E8" s="61"/>
      <c r="F8" s="61"/>
      <c r="G8" s="3">
        <v>2000</v>
      </c>
      <c r="H8" s="1"/>
      <c r="I8" s="1"/>
      <c r="J8" s="1"/>
      <c r="K8" s="1"/>
    </row>
    <row r="9" spans="1:11" x14ac:dyDescent="0.25">
      <c r="A9" s="61" t="s">
        <v>5</v>
      </c>
      <c r="B9" s="61"/>
      <c r="C9" s="61"/>
      <c r="D9" s="61"/>
      <c r="E9" s="61"/>
      <c r="F9" s="61"/>
      <c r="G9" s="3">
        <v>276000</v>
      </c>
      <c r="H9" s="1"/>
      <c r="I9" s="1"/>
      <c r="J9" s="1"/>
      <c r="K9" s="1"/>
    </row>
    <row r="10" spans="1:11" x14ac:dyDescent="0.25">
      <c r="A10" s="61" t="s">
        <v>6</v>
      </c>
      <c r="B10" s="61"/>
      <c r="C10" s="61"/>
      <c r="D10" s="61"/>
      <c r="E10" s="61"/>
      <c r="F10" s="61"/>
      <c r="G10" s="4">
        <v>20</v>
      </c>
      <c r="H10" s="1"/>
      <c r="I10" s="1"/>
      <c r="J10" s="1"/>
      <c r="K10" s="1"/>
    </row>
    <row r="11" spans="1:11" x14ac:dyDescent="0.25">
      <c r="A11" s="62" t="s">
        <v>7</v>
      </c>
      <c r="B11" s="63"/>
      <c r="C11" s="63"/>
      <c r="D11" s="63"/>
      <c r="E11" s="63"/>
      <c r="F11" s="64"/>
      <c r="G11" s="2"/>
      <c r="H11" s="1"/>
      <c r="I11" s="1"/>
      <c r="J11" s="1"/>
      <c r="K11" s="1"/>
    </row>
    <row r="12" spans="1:11" x14ac:dyDescent="0.25">
      <c r="A12" s="2"/>
      <c r="B12" s="5" t="s">
        <v>8</v>
      </c>
      <c r="C12" s="5" t="s">
        <v>9</v>
      </c>
      <c r="D12" s="2"/>
      <c r="E12" s="2"/>
      <c r="F12" s="2"/>
      <c r="G12" s="2"/>
      <c r="H12" s="1"/>
      <c r="I12" s="1"/>
      <c r="J12" s="1"/>
      <c r="K12" s="1"/>
    </row>
    <row r="13" spans="1:11" x14ac:dyDescent="0.25">
      <c r="A13" s="6" t="s">
        <v>10</v>
      </c>
      <c r="B13" s="7">
        <v>0.1</v>
      </c>
      <c r="C13" s="8">
        <f>G9*B13</f>
        <v>27600</v>
      </c>
      <c r="D13" s="2"/>
      <c r="E13" s="2"/>
      <c r="F13" s="2"/>
      <c r="G13" s="2"/>
      <c r="H13" s="1"/>
      <c r="I13" s="1"/>
      <c r="J13" s="1"/>
      <c r="K13" s="1"/>
    </row>
    <row r="14" spans="1:11" x14ac:dyDescent="0.25">
      <c r="A14" s="6" t="s">
        <v>11</v>
      </c>
      <c r="B14" s="7">
        <v>0.9</v>
      </c>
      <c r="C14" s="8">
        <f>G9*B14</f>
        <v>248400</v>
      </c>
      <c r="D14" s="2"/>
      <c r="E14" s="2"/>
      <c r="F14" s="2"/>
      <c r="G14" s="2"/>
      <c r="H14" s="1"/>
      <c r="I14" s="1"/>
      <c r="J14" s="1"/>
      <c r="K14" s="1"/>
    </row>
    <row r="15" spans="1:11" x14ac:dyDescent="0.25">
      <c r="A15" s="9" t="s">
        <v>12</v>
      </c>
      <c r="B15" s="10"/>
      <c r="C15" s="11"/>
      <c r="D15" s="2"/>
      <c r="E15" s="2"/>
      <c r="F15" s="2"/>
      <c r="G15" s="2"/>
      <c r="H15" s="1"/>
      <c r="I15" s="1"/>
      <c r="J15" s="1"/>
      <c r="K15" s="1"/>
    </row>
    <row r="16" spans="1:11" x14ac:dyDescent="0.25">
      <c r="A16" s="9" t="s">
        <v>13</v>
      </c>
      <c r="B16" s="10"/>
      <c r="C16" s="11"/>
      <c r="D16" s="2"/>
      <c r="E16" s="2"/>
      <c r="F16" s="2"/>
      <c r="G16" s="2"/>
      <c r="H16" s="1"/>
      <c r="I16" s="1"/>
      <c r="J16" s="1"/>
      <c r="K16" s="1"/>
    </row>
    <row r="17" spans="1:11" x14ac:dyDescent="0.25">
      <c r="A17" s="61" t="s">
        <v>14</v>
      </c>
      <c r="B17" s="61"/>
      <c r="C17" s="12">
        <v>3.5000000000000003E-2</v>
      </c>
      <c r="D17" s="65" t="s">
        <v>15</v>
      </c>
      <c r="E17" s="65"/>
      <c r="F17" s="65"/>
      <c r="G17" s="65"/>
      <c r="H17" s="1"/>
      <c r="I17" s="1"/>
      <c r="J17" s="1"/>
      <c r="K17" s="1"/>
    </row>
    <row r="18" spans="1:11" x14ac:dyDescent="0.25">
      <c r="A18" s="13"/>
      <c r="B18" s="13"/>
      <c r="C18" s="14"/>
      <c r="D18" s="15"/>
      <c r="E18" s="15"/>
      <c r="F18" s="15"/>
      <c r="G18" s="15"/>
      <c r="H18" s="1"/>
      <c r="I18" s="1"/>
      <c r="J18" s="1"/>
      <c r="K18" s="1"/>
    </row>
    <row r="19" spans="1:11" x14ac:dyDescent="0.25">
      <c r="A19" s="61" t="s">
        <v>16</v>
      </c>
      <c r="B19" s="61"/>
      <c r="C19" s="16">
        <v>0.02</v>
      </c>
      <c r="D19" s="66" t="s">
        <v>17</v>
      </c>
      <c r="E19" s="67"/>
      <c r="F19" s="67"/>
      <c r="G19" s="68"/>
      <c r="H19" s="1"/>
      <c r="I19" s="1"/>
      <c r="J19" s="1"/>
      <c r="K19" s="1"/>
    </row>
    <row r="20" spans="1:11" x14ac:dyDescent="0.25">
      <c r="A20" s="2"/>
      <c r="B20" s="2"/>
      <c r="C20" s="2"/>
      <c r="D20" s="2"/>
      <c r="E20" s="2"/>
      <c r="F20" s="2"/>
      <c r="G20" s="2"/>
      <c r="H20" s="1"/>
      <c r="I20" s="1"/>
      <c r="J20" s="1"/>
      <c r="K20" s="1"/>
    </row>
    <row r="21" spans="1:11" ht="35.25" customHeight="1" x14ac:dyDescent="0.25">
      <c r="A21" s="53" t="s">
        <v>18</v>
      </c>
      <c r="B21" s="54"/>
      <c r="C21" s="55"/>
      <c r="D21" s="17">
        <v>12</v>
      </c>
      <c r="E21" s="56" t="s">
        <v>19</v>
      </c>
      <c r="F21" s="57"/>
      <c r="G21" s="58"/>
      <c r="H21" s="1"/>
      <c r="I21" s="1"/>
      <c r="J21" s="1"/>
      <c r="K21" s="1"/>
    </row>
    <row r="22" spans="1:11" x14ac:dyDescent="0.25">
      <c r="A22" s="2"/>
      <c r="B22" s="2"/>
      <c r="C22" s="2"/>
      <c r="D22" s="2"/>
      <c r="E22" s="2"/>
      <c r="F22" s="2"/>
      <c r="G22" s="2"/>
      <c r="H22" s="1"/>
      <c r="I22" s="1"/>
      <c r="J22" s="1"/>
      <c r="K22" s="1"/>
    </row>
    <row r="23" spans="1:11" x14ac:dyDescent="0.25">
      <c r="A23" s="2"/>
      <c r="B23" s="2"/>
      <c r="C23" s="2"/>
      <c r="D23" s="2"/>
      <c r="E23" s="2"/>
      <c r="F23" s="2"/>
      <c r="G23" s="2"/>
      <c r="H23" s="1"/>
      <c r="I23" s="1"/>
      <c r="J23" s="1"/>
      <c r="K23" s="1"/>
    </row>
    <row r="24" spans="1:11" x14ac:dyDescent="0.25">
      <c r="A24" s="2"/>
      <c r="B24" s="2"/>
      <c r="C24" s="2"/>
      <c r="D24" s="2"/>
      <c r="E24" s="2"/>
      <c r="F24" s="2"/>
      <c r="G24" s="2"/>
      <c r="H24" s="1"/>
      <c r="I24" s="1"/>
      <c r="J24" s="1"/>
      <c r="K24" s="1"/>
    </row>
    <row r="25" spans="1:11" ht="15.75" x14ac:dyDescent="0.25">
      <c r="A25" s="59" t="s">
        <v>20</v>
      </c>
      <c r="B25" s="59"/>
      <c r="C25" s="59"/>
      <c r="D25" s="59"/>
      <c r="E25" s="59"/>
      <c r="F25" s="59"/>
      <c r="G25" s="59"/>
      <c r="H25" s="1"/>
      <c r="I25" s="1"/>
      <c r="J25" s="1"/>
      <c r="K25" s="1"/>
    </row>
    <row r="26" spans="1:11" x14ac:dyDescent="0.25">
      <c r="A26" s="52" t="s">
        <v>21</v>
      </c>
      <c r="B26" s="52"/>
      <c r="C26" s="52"/>
      <c r="D26" s="52"/>
      <c r="E26" s="52"/>
      <c r="F26" s="52"/>
      <c r="G26" s="52"/>
      <c r="H26" s="1"/>
      <c r="I26" s="1"/>
      <c r="J26" s="1"/>
      <c r="K26" s="1"/>
    </row>
    <row r="27" spans="1:11" x14ac:dyDescent="0.25">
      <c r="A27" s="52" t="s">
        <v>22</v>
      </c>
      <c r="B27" s="52"/>
      <c r="C27" s="52"/>
      <c r="D27" s="52"/>
      <c r="E27" s="52"/>
      <c r="F27" s="52"/>
      <c r="G27" s="52"/>
      <c r="H27" s="1"/>
      <c r="I27" s="1"/>
      <c r="J27" s="1"/>
      <c r="K27" s="1"/>
    </row>
    <row r="28" spans="1:11" s="49" customFormat="1" ht="18" customHeight="1" x14ac:dyDescent="0.25">
      <c r="A28" s="60" t="s">
        <v>23</v>
      </c>
      <c r="B28" s="60"/>
      <c r="C28" s="60"/>
      <c r="D28" s="60"/>
      <c r="E28" s="60"/>
      <c r="F28" s="60"/>
      <c r="G28" s="60"/>
      <c r="H28" s="48"/>
      <c r="I28" s="48"/>
      <c r="J28" s="48"/>
      <c r="K28" s="48"/>
    </row>
    <row r="29" spans="1:11" ht="32.25" customHeight="1" x14ac:dyDescent="0.25">
      <c r="A29" s="52" t="s">
        <v>97</v>
      </c>
      <c r="B29" s="52"/>
      <c r="C29" s="52"/>
      <c r="D29" s="52"/>
      <c r="E29" s="52"/>
      <c r="F29" s="52"/>
      <c r="G29" s="52"/>
      <c r="H29" s="1"/>
      <c r="I29" s="1"/>
      <c r="J29" s="1"/>
      <c r="K29" s="1"/>
    </row>
    <row r="30" spans="1:11" ht="32.25" customHeight="1" x14ac:dyDescent="0.25">
      <c r="A30" s="52" t="s">
        <v>96</v>
      </c>
      <c r="B30" s="52"/>
      <c r="C30" s="52"/>
      <c r="D30" s="52"/>
      <c r="E30" s="52"/>
      <c r="F30" s="52"/>
      <c r="G30" s="52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20">
    <mergeCell ref="A9:F9"/>
    <mergeCell ref="A1:G1"/>
    <mergeCell ref="A3:G3"/>
    <mergeCell ref="A5:G5"/>
    <mergeCell ref="A7:F7"/>
    <mergeCell ref="A8:F8"/>
    <mergeCell ref="A10:F10"/>
    <mergeCell ref="A11:F11"/>
    <mergeCell ref="A17:B17"/>
    <mergeCell ref="D17:G17"/>
    <mergeCell ref="A19:B19"/>
    <mergeCell ref="D19:G19"/>
    <mergeCell ref="A30:G30"/>
    <mergeCell ref="A29:G29"/>
    <mergeCell ref="A21:C21"/>
    <mergeCell ref="E21:G21"/>
    <mergeCell ref="A25:G25"/>
    <mergeCell ref="A26:G26"/>
    <mergeCell ref="A27:G27"/>
    <mergeCell ref="A28:G28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Footer>&amp;CSeite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workbookViewId="0">
      <selection sqref="A1:H58"/>
    </sheetView>
  </sheetViews>
  <sheetFormatPr baseColWidth="10" defaultRowHeight="15" x14ac:dyDescent="0.25"/>
  <cols>
    <col min="2" max="2" width="13.7109375" customWidth="1"/>
    <col min="3" max="4" width="14.5703125" customWidth="1"/>
    <col min="5" max="5" width="13.7109375" customWidth="1"/>
  </cols>
  <sheetData>
    <row r="1" spans="1:12" ht="15.75" x14ac:dyDescent="0.25">
      <c r="A1" s="59" t="s">
        <v>20</v>
      </c>
      <c r="B1" s="59"/>
      <c r="C1" s="59"/>
      <c r="D1" s="59"/>
      <c r="E1" s="59"/>
      <c r="F1" s="59"/>
      <c r="G1" s="59"/>
      <c r="H1" s="59"/>
      <c r="I1" s="50"/>
      <c r="J1" s="50"/>
      <c r="K1" s="50"/>
      <c r="L1" s="50"/>
    </row>
    <row r="2" spans="1:12" ht="15" customHeight="1" x14ac:dyDescent="0.25">
      <c r="A2" s="83" t="s">
        <v>21</v>
      </c>
      <c r="B2" s="84"/>
      <c r="C2" s="84"/>
      <c r="D2" s="84"/>
      <c r="E2" s="84"/>
      <c r="F2" s="84"/>
      <c r="G2" s="84"/>
      <c r="H2" s="85"/>
      <c r="I2" s="50"/>
      <c r="J2" s="50"/>
      <c r="K2" s="50"/>
      <c r="L2" s="50"/>
    </row>
    <row r="3" spans="1:12" x14ac:dyDescent="0.25">
      <c r="A3" s="18"/>
      <c r="B3" s="18"/>
      <c r="C3" s="18"/>
      <c r="D3" s="18"/>
      <c r="E3" s="18"/>
      <c r="F3" s="18"/>
      <c r="G3" s="18"/>
      <c r="H3" s="2"/>
      <c r="I3" s="50"/>
      <c r="J3" s="50"/>
      <c r="K3" s="50"/>
      <c r="L3" s="50"/>
    </row>
    <row r="4" spans="1:12" ht="16.5" customHeight="1" x14ac:dyDescent="0.25">
      <c r="A4" s="89" t="s">
        <v>24</v>
      </c>
      <c r="B4" s="89"/>
      <c r="C4" s="89"/>
      <c r="D4" s="19">
        <v>25705.41299711497</v>
      </c>
      <c r="E4" s="18"/>
      <c r="F4" s="18"/>
      <c r="G4" s="18"/>
      <c r="H4" s="2"/>
      <c r="I4" s="50"/>
      <c r="J4" s="50"/>
      <c r="K4" s="50"/>
      <c r="L4" s="50"/>
    </row>
    <row r="5" spans="1:12" x14ac:dyDescent="0.25">
      <c r="A5" s="18"/>
      <c r="B5" s="18"/>
      <c r="C5" s="18"/>
      <c r="D5" s="18"/>
      <c r="E5" s="18"/>
      <c r="F5" s="18"/>
      <c r="G5" s="18"/>
      <c r="H5" s="2"/>
      <c r="I5" s="50"/>
      <c r="J5" s="50"/>
      <c r="K5" s="50"/>
      <c r="L5" s="50"/>
    </row>
    <row r="6" spans="1:12" ht="16.5" customHeight="1" x14ac:dyDescent="0.25">
      <c r="A6" s="83" t="s">
        <v>22</v>
      </c>
      <c r="B6" s="84"/>
      <c r="C6" s="84"/>
      <c r="D6" s="84"/>
      <c r="E6" s="84"/>
      <c r="F6" s="84"/>
      <c r="G6" s="84"/>
      <c r="H6" s="85"/>
      <c r="I6" s="50"/>
      <c r="J6" s="50"/>
      <c r="K6" s="50"/>
      <c r="L6" s="50"/>
    </row>
    <row r="7" spans="1:12" x14ac:dyDescent="0.25">
      <c r="A7" s="18"/>
      <c r="B7" s="18"/>
      <c r="C7" s="18"/>
      <c r="D7" s="18"/>
      <c r="E7" s="18"/>
      <c r="F7" s="18"/>
      <c r="G7" s="18"/>
      <c r="H7" s="2"/>
      <c r="I7" s="50"/>
      <c r="J7" s="50"/>
      <c r="K7" s="50"/>
      <c r="L7" s="50"/>
    </row>
    <row r="8" spans="1:12" ht="18" customHeight="1" x14ac:dyDescent="0.25">
      <c r="A8" s="89" t="s">
        <v>25</v>
      </c>
      <c r="B8" s="89"/>
      <c r="C8" s="23">
        <f>'5.1  Aufgabenstellung'!G7</f>
        <v>28000</v>
      </c>
      <c r="D8" s="18"/>
      <c r="E8" s="18"/>
      <c r="F8" s="18"/>
      <c r="G8" s="18"/>
      <c r="H8" s="2"/>
      <c r="I8" s="50"/>
      <c r="J8" s="50"/>
      <c r="K8" s="50"/>
      <c r="L8" s="50"/>
    </row>
    <row r="9" spans="1:12" ht="15.75" thickBot="1" x14ac:dyDescent="0.3">
      <c r="A9" s="90" t="s">
        <v>26</v>
      </c>
      <c r="B9" s="90"/>
      <c r="C9" s="24">
        <f>'5.1  Aufgabenstellung'!G8</f>
        <v>2000</v>
      </c>
      <c r="D9" s="18"/>
      <c r="E9" s="18"/>
      <c r="F9" s="18"/>
      <c r="G9" s="18"/>
      <c r="H9" s="2"/>
      <c r="I9" s="50"/>
      <c r="J9" s="50"/>
      <c r="K9" s="50"/>
      <c r="L9" s="50"/>
    </row>
    <row r="10" spans="1:12" ht="32.25" customHeight="1" thickBot="1" x14ac:dyDescent="0.3">
      <c r="A10" s="81" t="s">
        <v>27</v>
      </c>
      <c r="B10" s="81"/>
      <c r="C10" s="22">
        <f>C8-C9</f>
        <v>26000</v>
      </c>
      <c r="D10" s="52" t="s">
        <v>30</v>
      </c>
      <c r="E10" s="52"/>
      <c r="F10" s="52"/>
      <c r="G10" s="52"/>
      <c r="H10" s="2"/>
      <c r="I10" s="50"/>
      <c r="J10" s="50"/>
      <c r="K10" s="50"/>
      <c r="L10" s="50"/>
    </row>
    <row r="11" spans="1:12" ht="31.5" customHeight="1" thickBot="1" x14ac:dyDescent="0.3">
      <c r="A11" s="81" t="s">
        <v>28</v>
      </c>
      <c r="B11" s="81"/>
      <c r="C11" s="22">
        <f>D4</f>
        <v>25705.41299711497</v>
      </c>
      <c r="D11" s="18"/>
      <c r="E11" s="60" t="s">
        <v>54</v>
      </c>
      <c r="F11" s="60"/>
      <c r="G11" s="60"/>
      <c r="H11" s="2"/>
      <c r="I11" s="50"/>
      <c r="J11" s="50"/>
      <c r="K11" s="50"/>
      <c r="L11" s="50"/>
    </row>
    <row r="12" spans="1:12" ht="15.75" thickBot="1" x14ac:dyDescent="0.3">
      <c r="A12" s="82" t="s">
        <v>29</v>
      </c>
      <c r="B12" s="82"/>
      <c r="C12" s="25">
        <f>C10-C11</f>
        <v>294.58700288502951</v>
      </c>
      <c r="D12" s="18"/>
      <c r="E12" s="18"/>
      <c r="F12" s="18"/>
      <c r="G12" s="18"/>
      <c r="H12" s="2"/>
      <c r="I12" s="50"/>
      <c r="J12" s="50"/>
      <c r="K12" s="50"/>
      <c r="L12" s="50"/>
    </row>
    <row r="13" spans="1:12" ht="15.75" thickTop="1" x14ac:dyDescent="0.25">
      <c r="A13" s="20"/>
      <c r="B13" s="20"/>
      <c r="C13" s="21"/>
      <c r="D13" s="18"/>
      <c r="E13" s="18"/>
      <c r="F13" s="18"/>
      <c r="G13" s="18"/>
      <c r="H13" s="2"/>
      <c r="I13" s="50"/>
      <c r="J13" s="50"/>
      <c r="K13" s="50"/>
      <c r="L13" s="50"/>
    </row>
    <row r="14" spans="1:12" ht="15" customHeight="1" x14ac:dyDescent="0.25">
      <c r="A14" s="83" t="s">
        <v>23</v>
      </c>
      <c r="B14" s="84"/>
      <c r="C14" s="84"/>
      <c r="D14" s="84"/>
      <c r="E14" s="84"/>
      <c r="F14" s="84"/>
      <c r="G14" s="84"/>
      <c r="H14" s="85"/>
      <c r="I14" s="50"/>
      <c r="J14" s="50"/>
      <c r="K14" s="50"/>
      <c r="L14" s="50"/>
    </row>
    <row r="15" spans="1:12" ht="15.75" thickBot="1" x14ac:dyDescent="0.3">
      <c r="A15" s="18"/>
      <c r="B15" s="18"/>
      <c r="C15" s="18"/>
      <c r="D15" s="18"/>
      <c r="E15" s="18"/>
      <c r="F15" s="18"/>
      <c r="G15" s="18"/>
      <c r="H15" s="2"/>
      <c r="I15" s="50"/>
      <c r="J15" s="50"/>
      <c r="K15" s="50"/>
      <c r="L15" s="50"/>
    </row>
    <row r="16" spans="1:12" ht="19.5" customHeight="1" thickBot="1" x14ac:dyDescent="0.3">
      <c r="A16" s="86" t="s">
        <v>53</v>
      </c>
      <c r="B16" s="87"/>
      <c r="C16" s="87"/>
      <c r="D16" s="87"/>
      <c r="E16" s="87"/>
      <c r="F16" s="87"/>
      <c r="G16" s="87"/>
      <c r="H16" s="88"/>
      <c r="I16" s="50"/>
      <c r="J16" s="50"/>
      <c r="K16" s="50"/>
      <c r="L16" s="50"/>
    </row>
    <row r="17" spans="1:12" ht="8.25" customHeight="1" x14ac:dyDescent="0.3">
      <c r="A17" s="26"/>
      <c r="B17" s="26"/>
      <c r="C17" s="26"/>
      <c r="D17" s="26"/>
      <c r="E17" s="26"/>
      <c r="F17" s="26"/>
      <c r="G17" s="26"/>
      <c r="H17" s="26"/>
      <c r="I17" s="50"/>
      <c r="J17" s="50"/>
      <c r="K17" s="50"/>
      <c r="L17" s="50"/>
    </row>
    <row r="18" spans="1:12" x14ac:dyDescent="0.25">
      <c r="A18" s="2"/>
      <c r="B18" s="6" t="s">
        <v>31</v>
      </c>
      <c r="C18" s="33">
        <f>'5.1  Aufgabenstellung'!C14</f>
        <v>248400</v>
      </c>
      <c r="D18" s="2"/>
      <c r="E18" s="2"/>
      <c r="F18" s="2"/>
      <c r="G18" s="2"/>
      <c r="H18" s="2"/>
      <c r="I18" s="50"/>
      <c r="J18" s="50"/>
      <c r="K18" s="50"/>
      <c r="L18" s="50"/>
    </row>
    <row r="19" spans="1:12" x14ac:dyDescent="0.25">
      <c r="A19" s="2"/>
      <c r="B19" s="6" t="s">
        <v>32</v>
      </c>
      <c r="C19" s="43">
        <v>3.5</v>
      </c>
      <c r="D19" s="2"/>
      <c r="E19" s="2"/>
      <c r="F19" s="2"/>
      <c r="G19" s="2"/>
      <c r="H19" s="2"/>
      <c r="I19" s="50"/>
      <c r="J19" s="50"/>
      <c r="K19" s="50"/>
      <c r="L19" s="50"/>
    </row>
    <row r="20" spans="1:12" x14ac:dyDescent="0.25">
      <c r="A20" s="2"/>
      <c r="B20" s="6" t="s">
        <v>33</v>
      </c>
      <c r="C20" s="27">
        <f>C19/100</f>
        <v>3.5000000000000003E-2</v>
      </c>
      <c r="D20" s="2"/>
      <c r="E20" s="2"/>
      <c r="F20" s="2"/>
      <c r="G20" s="2"/>
      <c r="H20" s="2"/>
      <c r="I20" s="50"/>
      <c r="J20" s="50"/>
      <c r="K20" s="50"/>
      <c r="L20" s="50"/>
    </row>
    <row r="21" spans="1:12" x14ac:dyDescent="0.25">
      <c r="A21" s="2"/>
      <c r="B21" s="6" t="s">
        <v>34</v>
      </c>
      <c r="C21" s="27">
        <v>12</v>
      </c>
      <c r="D21" s="2" t="s">
        <v>35</v>
      </c>
      <c r="E21" s="2"/>
      <c r="F21" s="2"/>
      <c r="G21" s="2"/>
      <c r="H21" s="2"/>
      <c r="I21" s="50"/>
      <c r="J21" s="50"/>
      <c r="K21" s="50"/>
      <c r="L21" s="50"/>
    </row>
    <row r="22" spans="1:12" x14ac:dyDescent="0.25">
      <c r="A22" s="44"/>
      <c r="B22" s="28" t="s">
        <v>36</v>
      </c>
      <c r="C22" s="29">
        <f>(1+C20)</f>
        <v>1.0349999999999999</v>
      </c>
      <c r="D22" s="2"/>
      <c r="E22" s="2"/>
      <c r="F22" s="2"/>
      <c r="G22" s="2"/>
      <c r="H22" s="2"/>
      <c r="I22" s="50"/>
      <c r="J22" s="50"/>
      <c r="K22" s="50"/>
      <c r="L22" s="50"/>
    </row>
    <row r="23" spans="1:12" x14ac:dyDescent="0.25">
      <c r="A23" s="9"/>
      <c r="B23" s="75" t="s">
        <v>37</v>
      </c>
      <c r="C23" s="75"/>
      <c r="D23" s="45">
        <f>(C22^C21*(C22-1))/((C22^C21)-1)</f>
        <v>0.10348394926374786</v>
      </c>
      <c r="E23" s="2"/>
      <c r="F23" s="2"/>
      <c r="G23" s="2"/>
      <c r="H23" s="2"/>
      <c r="I23" s="50"/>
      <c r="J23" s="50"/>
      <c r="K23" s="50"/>
      <c r="L23" s="50"/>
    </row>
    <row r="24" spans="1:12" ht="15.75" x14ac:dyDescent="0.25">
      <c r="A24" s="44"/>
      <c r="B24" s="46" t="s">
        <v>38</v>
      </c>
      <c r="C24" s="47">
        <f>D23*C18</f>
        <v>25705.41299711497</v>
      </c>
      <c r="D24" s="46" t="s">
        <v>39</v>
      </c>
      <c r="E24" s="2"/>
      <c r="F24" s="2"/>
      <c r="G24" s="2"/>
      <c r="H24" s="2"/>
      <c r="I24" s="50"/>
      <c r="J24" s="50"/>
      <c r="K24" s="50"/>
      <c r="L24" s="50"/>
    </row>
    <row r="25" spans="1:12" ht="15.75" thickBot="1" x14ac:dyDescent="0.3">
      <c r="A25" s="2"/>
      <c r="B25" s="13"/>
      <c r="C25" s="13"/>
      <c r="D25" s="9"/>
      <c r="E25" s="2"/>
      <c r="F25" s="2"/>
      <c r="G25" s="2"/>
      <c r="H25" s="2"/>
      <c r="I25" s="50"/>
      <c r="J25" s="50"/>
      <c r="K25" s="50"/>
      <c r="L25" s="50"/>
    </row>
    <row r="26" spans="1:12" ht="15.75" thickBot="1" x14ac:dyDescent="0.3">
      <c r="A26" s="76" t="s">
        <v>40</v>
      </c>
      <c r="B26" s="77"/>
      <c r="C26" s="77"/>
      <c r="D26" s="77"/>
      <c r="E26" s="78"/>
      <c r="F26" s="2"/>
      <c r="G26" s="2"/>
      <c r="H26" s="2"/>
      <c r="I26" s="50"/>
      <c r="J26" s="50"/>
      <c r="K26" s="50"/>
      <c r="L26" s="50"/>
    </row>
    <row r="27" spans="1:12" ht="45" x14ac:dyDescent="0.25">
      <c r="A27" s="30" t="s">
        <v>41</v>
      </c>
      <c r="B27" s="31" t="s">
        <v>42</v>
      </c>
      <c r="C27" s="32" t="s">
        <v>43</v>
      </c>
      <c r="D27" s="32" t="s">
        <v>44</v>
      </c>
      <c r="E27" s="30" t="s">
        <v>45</v>
      </c>
      <c r="F27" s="2"/>
      <c r="G27" s="2"/>
      <c r="H27" s="2"/>
      <c r="I27" s="50"/>
      <c r="J27" s="50"/>
      <c r="K27" s="50"/>
      <c r="L27" s="50"/>
    </row>
    <row r="28" spans="1:12" x14ac:dyDescent="0.25">
      <c r="A28" s="27">
        <v>1</v>
      </c>
      <c r="B28" s="33">
        <f>C18</f>
        <v>248400</v>
      </c>
      <c r="C28" s="33">
        <f>B28*$C$20</f>
        <v>8694</v>
      </c>
      <c r="D28" s="33">
        <f>E28-C28</f>
        <v>17011.41299711497</v>
      </c>
      <c r="E28" s="33">
        <f t="shared" ref="E28:E40" si="0">$C$18*$D$23</f>
        <v>25705.41299711497</v>
      </c>
      <c r="F28" s="2"/>
      <c r="G28" s="2"/>
      <c r="H28" s="2"/>
      <c r="I28" s="50"/>
      <c r="J28" s="50"/>
      <c r="K28" s="50"/>
      <c r="L28" s="50"/>
    </row>
    <row r="29" spans="1:12" x14ac:dyDescent="0.25">
      <c r="A29" s="27">
        <v>2</v>
      </c>
      <c r="B29" s="33">
        <f>B28-D28</f>
        <v>231388.58700288503</v>
      </c>
      <c r="C29" s="33">
        <f t="shared" ref="C29:C39" si="1">B29*$C$20</f>
        <v>8098.6005451009769</v>
      </c>
      <c r="D29" s="33">
        <f>E29-C29</f>
        <v>17606.812452013994</v>
      </c>
      <c r="E29" s="33">
        <f t="shared" si="0"/>
        <v>25705.41299711497</v>
      </c>
      <c r="F29" s="2"/>
      <c r="G29" s="2"/>
      <c r="H29" s="2"/>
      <c r="I29" s="50"/>
      <c r="J29" s="50"/>
      <c r="K29" s="50"/>
      <c r="L29" s="50"/>
    </row>
    <row r="30" spans="1:12" x14ac:dyDescent="0.25">
      <c r="A30" s="27">
        <v>3</v>
      </c>
      <c r="B30" s="33">
        <f>B29-D29</f>
        <v>213781.77455087105</v>
      </c>
      <c r="C30" s="33">
        <f t="shared" si="1"/>
        <v>7482.3621092804879</v>
      </c>
      <c r="D30" s="33">
        <f t="shared" ref="D30:D37" si="2">E30-C30</f>
        <v>18223.050887834484</v>
      </c>
      <c r="E30" s="33">
        <f t="shared" si="0"/>
        <v>25705.41299711497</v>
      </c>
      <c r="F30" s="2"/>
      <c r="G30" s="2"/>
      <c r="H30" s="2"/>
      <c r="I30" s="50"/>
      <c r="J30" s="50"/>
      <c r="K30" s="50"/>
      <c r="L30" s="50"/>
    </row>
    <row r="31" spans="1:12" x14ac:dyDescent="0.25">
      <c r="A31" s="27">
        <v>4</v>
      </c>
      <c r="B31" s="33">
        <f t="shared" ref="B31:B37" si="3">B30-D30</f>
        <v>195558.72366303657</v>
      </c>
      <c r="C31" s="33">
        <f t="shared" si="1"/>
        <v>6844.5553282062801</v>
      </c>
      <c r="D31" s="33">
        <f t="shared" si="2"/>
        <v>18860.857668908691</v>
      </c>
      <c r="E31" s="33">
        <f t="shared" si="0"/>
        <v>25705.41299711497</v>
      </c>
      <c r="F31" s="2"/>
      <c r="G31" s="2"/>
      <c r="H31" s="2"/>
      <c r="I31" s="50"/>
      <c r="J31" s="50"/>
      <c r="K31" s="50"/>
      <c r="L31" s="50"/>
    </row>
    <row r="32" spans="1:12" x14ac:dyDescent="0.25">
      <c r="A32" s="27">
        <v>5</v>
      </c>
      <c r="B32" s="33">
        <f t="shared" si="3"/>
        <v>176697.86599412787</v>
      </c>
      <c r="C32" s="33">
        <f t="shared" si="1"/>
        <v>6184.4253097944766</v>
      </c>
      <c r="D32" s="33">
        <f t="shared" si="2"/>
        <v>19520.987687320492</v>
      </c>
      <c r="E32" s="33">
        <f t="shared" si="0"/>
        <v>25705.41299711497</v>
      </c>
      <c r="F32" s="2"/>
      <c r="G32" s="2"/>
      <c r="H32" s="2"/>
      <c r="I32" s="50"/>
      <c r="J32" s="50"/>
      <c r="K32" s="50"/>
      <c r="L32" s="50"/>
    </row>
    <row r="33" spans="1:12" x14ac:dyDescent="0.25">
      <c r="A33" s="27">
        <v>6</v>
      </c>
      <c r="B33" s="33">
        <f t="shared" si="3"/>
        <v>157176.87830680737</v>
      </c>
      <c r="C33" s="33">
        <f t="shared" si="1"/>
        <v>5501.1907407382587</v>
      </c>
      <c r="D33" s="33">
        <f t="shared" si="2"/>
        <v>20204.222256376714</v>
      </c>
      <c r="E33" s="33">
        <f t="shared" si="0"/>
        <v>25705.41299711497</v>
      </c>
      <c r="F33" s="2"/>
      <c r="G33" s="2"/>
      <c r="H33" s="2"/>
      <c r="I33" s="50"/>
      <c r="J33" s="50"/>
      <c r="K33" s="50"/>
      <c r="L33" s="50"/>
    </row>
    <row r="34" spans="1:12" x14ac:dyDescent="0.25">
      <c r="A34" s="27">
        <v>7</v>
      </c>
      <c r="B34" s="33">
        <f t="shared" si="3"/>
        <v>136972.65605043067</v>
      </c>
      <c r="C34" s="33">
        <f t="shared" si="1"/>
        <v>4794.0429617650743</v>
      </c>
      <c r="D34" s="33">
        <f t="shared" si="2"/>
        <v>20911.370035349897</v>
      </c>
      <c r="E34" s="33">
        <f t="shared" si="0"/>
        <v>25705.41299711497</v>
      </c>
      <c r="F34" s="2"/>
      <c r="G34" s="2"/>
      <c r="H34" s="2"/>
      <c r="I34" s="50"/>
      <c r="J34" s="50"/>
      <c r="K34" s="50"/>
      <c r="L34" s="50"/>
    </row>
    <row r="35" spans="1:12" x14ac:dyDescent="0.25">
      <c r="A35" s="27">
        <v>8</v>
      </c>
      <c r="B35" s="33">
        <f t="shared" si="3"/>
        <v>116061.28601508077</v>
      </c>
      <c r="C35" s="33">
        <f t="shared" si="1"/>
        <v>4062.1450105278273</v>
      </c>
      <c r="D35" s="33">
        <f t="shared" si="2"/>
        <v>21643.267986587143</v>
      </c>
      <c r="E35" s="33">
        <f t="shared" si="0"/>
        <v>25705.41299711497</v>
      </c>
      <c r="F35" s="2"/>
      <c r="G35" s="2"/>
      <c r="H35" s="2"/>
      <c r="I35" s="50"/>
      <c r="J35" s="50"/>
      <c r="K35" s="50"/>
      <c r="L35" s="50"/>
    </row>
    <row r="36" spans="1:12" x14ac:dyDescent="0.25">
      <c r="A36" s="27">
        <v>9</v>
      </c>
      <c r="B36" s="33">
        <f t="shared" si="3"/>
        <v>94418.018028493621</v>
      </c>
      <c r="C36" s="33">
        <f t="shared" si="1"/>
        <v>3304.630630997277</v>
      </c>
      <c r="D36" s="33">
        <f t="shared" si="2"/>
        <v>22400.782366117695</v>
      </c>
      <c r="E36" s="33">
        <f t="shared" si="0"/>
        <v>25705.41299711497</v>
      </c>
      <c r="F36" s="2"/>
      <c r="G36" s="2"/>
      <c r="H36" s="2"/>
      <c r="I36" s="50"/>
      <c r="J36" s="50"/>
      <c r="K36" s="50"/>
      <c r="L36" s="50"/>
    </row>
    <row r="37" spans="1:12" x14ac:dyDescent="0.25">
      <c r="A37" s="27">
        <v>10</v>
      </c>
      <c r="B37" s="33">
        <f t="shared" si="3"/>
        <v>72017.235662375926</v>
      </c>
      <c r="C37" s="33">
        <f t="shared" si="1"/>
        <v>2520.6032481831576</v>
      </c>
      <c r="D37" s="33">
        <f t="shared" si="2"/>
        <v>23184.809748931813</v>
      </c>
      <c r="E37" s="33">
        <f t="shared" si="0"/>
        <v>25705.41299711497</v>
      </c>
      <c r="F37" s="2"/>
      <c r="G37" s="2"/>
      <c r="H37" s="2"/>
      <c r="I37" s="50"/>
      <c r="J37" s="50"/>
      <c r="K37" s="50"/>
      <c r="L37" s="50"/>
    </row>
    <row r="38" spans="1:12" x14ac:dyDescent="0.25">
      <c r="A38" s="27">
        <v>11</v>
      </c>
      <c r="B38" s="33">
        <f>B37-D37</f>
        <v>48832.425913444109</v>
      </c>
      <c r="C38" s="33">
        <f t="shared" si="1"/>
        <v>1709.1349069705441</v>
      </c>
      <c r="D38" s="33">
        <f>E38-C38</f>
        <v>23996.278090144428</v>
      </c>
      <c r="E38" s="33">
        <f t="shared" si="0"/>
        <v>25705.41299711497</v>
      </c>
      <c r="F38" s="2"/>
      <c r="G38" s="2"/>
      <c r="H38" s="2"/>
      <c r="I38" s="50"/>
      <c r="J38" s="50"/>
      <c r="K38" s="50"/>
      <c r="L38" s="50"/>
    </row>
    <row r="39" spans="1:12" ht="15.75" thickBot="1" x14ac:dyDescent="0.3">
      <c r="A39" s="34">
        <v>12</v>
      </c>
      <c r="B39" s="35">
        <f>B38-D38</f>
        <v>24836.147823299681</v>
      </c>
      <c r="C39" s="35">
        <f t="shared" si="1"/>
        <v>869.26517381548888</v>
      </c>
      <c r="D39" s="35">
        <f>E39-C39</f>
        <v>24836.147823299481</v>
      </c>
      <c r="E39" s="35">
        <f t="shared" si="0"/>
        <v>25705.41299711497</v>
      </c>
      <c r="F39" s="2"/>
      <c r="G39" s="2"/>
      <c r="H39" s="2"/>
      <c r="I39" s="50"/>
      <c r="J39" s="50"/>
      <c r="K39" s="50"/>
      <c r="L39" s="50"/>
    </row>
    <row r="40" spans="1:12" ht="15" customHeight="1" thickBot="1" x14ac:dyDescent="0.3">
      <c r="A40" s="79" t="s">
        <v>46</v>
      </c>
      <c r="B40" s="80"/>
      <c r="C40" s="36">
        <f>SUM(C28:C37)</f>
        <v>57486.555884593821</v>
      </c>
      <c r="D40" s="36">
        <f>SUM(D28:D39)</f>
        <v>248399.9999999998</v>
      </c>
      <c r="E40" s="36">
        <f t="shared" si="0"/>
        <v>25705.41299711497</v>
      </c>
      <c r="F40" s="2"/>
      <c r="G40" s="2"/>
      <c r="H40" s="2"/>
      <c r="I40" s="50"/>
      <c r="J40" s="50"/>
      <c r="K40" s="50"/>
      <c r="L40" s="50"/>
    </row>
    <row r="41" spans="1:12" ht="15" customHeight="1" thickTop="1" x14ac:dyDescent="0.25">
      <c r="A41" s="15"/>
      <c r="B41" s="15"/>
      <c r="C41" s="37"/>
      <c r="D41" s="37"/>
      <c r="E41" s="37"/>
      <c r="F41" s="2"/>
      <c r="G41" s="2"/>
      <c r="H41" s="2"/>
      <c r="I41" s="50"/>
      <c r="J41" s="50"/>
      <c r="K41" s="50"/>
      <c r="L41" s="50"/>
    </row>
    <row r="42" spans="1:12" ht="40.5" customHeight="1" x14ac:dyDescent="0.25">
      <c r="A42" s="56" t="s">
        <v>98</v>
      </c>
      <c r="B42" s="57"/>
      <c r="C42" s="57"/>
      <c r="D42" s="57"/>
      <c r="E42" s="57"/>
      <c r="F42" s="57"/>
      <c r="G42" s="57"/>
      <c r="H42" s="58"/>
      <c r="I42" s="50"/>
      <c r="J42" s="50"/>
      <c r="K42" s="50"/>
      <c r="L42" s="50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50"/>
      <c r="J43" s="50"/>
      <c r="K43" s="50"/>
      <c r="L43" s="50"/>
    </row>
    <row r="44" spans="1:12" x14ac:dyDescent="0.25">
      <c r="A44" s="2"/>
      <c r="B44" s="2" t="s">
        <v>47</v>
      </c>
      <c r="C44" s="38">
        <f>C18/12</f>
        <v>20700</v>
      </c>
      <c r="D44" s="2"/>
      <c r="E44" s="2"/>
      <c r="F44" s="2"/>
      <c r="G44" s="2"/>
      <c r="H44" s="2"/>
      <c r="I44" s="50"/>
      <c r="J44" s="50"/>
      <c r="K44" s="50"/>
      <c r="L44" s="50"/>
    </row>
    <row r="45" spans="1:12" ht="15.75" thickBot="1" x14ac:dyDescent="0.3">
      <c r="A45" s="2"/>
      <c r="B45" s="39" t="s">
        <v>48</v>
      </c>
      <c r="C45" s="40">
        <f>B28*0.035</f>
        <v>8694</v>
      </c>
      <c r="D45" s="2"/>
      <c r="E45" s="2"/>
      <c r="F45" s="2"/>
      <c r="G45" s="2"/>
      <c r="H45" s="2"/>
      <c r="I45" s="50"/>
      <c r="J45" s="50"/>
      <c r="K45" s="50"/>
      <c r="L45" s="50"/>
    </row>
    <row r="46" spans="1:12" ht="15.75" thickBot="1" x14ac:dyDescent="0.3">
      <c r="A46" s="2"/>
      <c r="B46" s="41" t="s">
        <v>49</v>
      </c>
      <c r="C46" s="42">
        <f>SUM(C44:C45)</f>
        <v>29394</v>
      </c>
      <c r="D46" s="2"/>
      <c r="E46" s="2"/>
      <c r="F46" s="2"/>
      <c r="G46" s="2"/>
      <c r="H46" s="2"/>
      <c r="I46" s="50"/>
      <c r="J46" s="50"/>
      <c r="K46" s="50"/>
      <c r="L46" s="50"/>
    </row>
    <row r="47" spans="1:12" ht="15.75" thickTop="1" x14ac:dyDescent="0.25">
      <c r="A47" s="2"/>
      <c r="B47" s="2"/>
      <c r="C47" s="2"/>
      <c r="D47" s="2"/>
      <c r="E47" s="2"/>
      <c r="F47" s="2"/>
      <c r="G47" s="2"/>
      <c r="H47" s="2"/>
      <c r="I47" s="50"/>
      <c r="J47" s="50"/>
      <c r="K47" s="50"/>
      <c r="L47" s="50"/>
    </row>
    <row r="48" spans="1:12" x14ac:dyDescent="0.25">
      <c r="A48" s="2"/>
      <c r="B48" s="2" t="s">
        <v>50</v>
      </c>
      <c r="C48" s="2"/>
      <c r="D48" s="2"/>
      <c r="E48" s="2"/>
      <c r="F48" s="2"/>
      <c r="G48" s="2"/>
      <c r="H48" s="2"/>
      <c r="I48" s="50"/>
      <c r="J48" s="50"/>
      <c r="K48" s="50"/>
      <c r="L48" s="50"/>
    </row>
    <row r="49" spans="1:12" x14ac:dyDescent="0.25">
      <c r="A49" s="2"/>
      <c r="B49" s="2" t="s">
        <v>51</v>
      </c>
      <c r="C49" s="2"/>
      <c r="D49" s="2"/>
      <c r="E49" s="2"/>
      <c r="F49" s="2"/>
      <c r="G49" s="2"/>
      <c r="H49" s="2"/>
      <c r="I49" s="50"/>
      <c r="J49" s="50"/>
      <c r="K49" s="50"/>
      <c r="L49" s="50"/>
    </row>
    <row r="50" spans="1:12" x14ac:dyDescent="0.25">
      <c r="A50" s="2"/>
      <c r="B50" s="2" t="s">
        <v>52</v>
      </c>
      <c r="C50" s="2"/>
      <c r="D50" s="2"/>
      <c r="E50" s="2"/>
      <c r="F50" s="2"/>
      <c r="G50" s="2"/>
      <c r="H50" s="2"/>
      <c r="I50" s="50"/>
      <c r="J50" s="50"/>
      <c r="K50" s="50"/>
      <c r="L50" s="50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50"/>
      <c r="J51" s="50"/>
      <c r="K51" s="50"/>
      <c r="L51" s="50"/>
    </row>
    <row r="52" spans="1:12" ht="43.5" customHeight="1" x14ac:dyDescent="0.25">
      <c r="A52" s="56" t="s">
        <v>99</v>
      </c>
      <c r="B52" s="57"/>
      <c r="C52" s="57"/>
      <c r="D52" s="57"/>
      <c r="E52" s="57"/>
      <c r="F52" s="57"/>
      <c r="G52" s="57"/>
      <c r="H52" s="58"/>
      <c r="I52" s="50"/>
      <c r="J52" s="50"/>
      <c r="K52" s="50"/>
      <c r="L52" s="50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50"/>
      <c r="J53" s="50"/>
      <c r="K53" s="50"/>
      <c r="L53" s="50"/>
    </row>
    <row r="54" spans="1:12" x14ac:dyDescent="0.25">
      <c r="A54" s="2"/>
      <c r="B54" s="6" t="s">
        <v>55</v>
      </c>
      <c r="C54" s="51">
        <v>12764.195698233671</v>
      </c>
      <c r="D54" s="2" t="s">
        <v>57</v>
      </c>
      <c r="E54" s="2"/>
      <c r="F54" s="2"/>
      <c r="G54" s="2"/>
      <c r="H54" s="2"/>
      <c r="I54" s="50"/>
      <c r="J54" s="50"/>
      <c r="K54" s="50"/>
      <c r="L54" s="50"/>
    </row>
    <row r="55" spans="1:12" x14ac:dyDescent="0.25">
      <c r="A55" s="2"/>
      <c r="B55" s="6" t="s">
        <v>56</v>
      </c>
      <c r="C55" s="33">
        <f>C54*2</f>
        <v>25528.391396467341</v>
      </c>
      <c r="D55" s="2"/>
      <c r="E55" s="2"/>
      <c r="F55" s="2"/>
      <c r="G55" s="2"/>
      <c r="H55" s="2"/>
      <c r="I55" s="50"/>
      <c r="J55" s="50"/>
      <c r="K55" s="50"/>
      <c r="L55" s="50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50"/>
      <c r="J56" s="50"/>
      <c r="K56" s="50"/>
      <c r="L56" s="50"/>
    </row>
    <row r="57" spans="1:12" x14ac:dyDescent="0.25">
      <c r="A57" s="2"/>
      <c r="B57" s="2" t="s">
        <v>58</v>
      </c>
      <c r="C57" s="2"/>
      <c r="D57" s="2"/>
      <c r="E57" s="2"/>
      <c r="F57" s="2"/>
      <c r="G57" s="2"/>
      <c r="H57" s="2"/>
      <c r="I57" s="50"/>
      <c r="J57" s="50"/>
      <c r="K57" s="50"/>
      <c r="L57" s="50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50"/>
      <c r="J58" s="50"/>
      <c r="K58" s="50"/>
      <c r="L58" s="50"/>
    </row>
    <row r="59" spans="1:12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</sheetData>
  <mergeCells count="18">
    <mergeCell ref="A52:H52"/>
    <mergeCell ref="A6:H6"/>
    <mergeCell ref="A2:H2"/>
    <mergeCell ref="A16:H16"/>
    <mergeCell ref="A4:C4"/>
    <mergeCell ref="A8:B8"/>
    <mergeCell ref="A9:B9"/>
    <mergeCell ref="A14:H14"/>
    <mergeCell ref="A42:H42"/>
    <mergeCell ref="A1:H1"/>
    <mergeCell ref="E11:G11"/>
    <mergeCell ref="B23:C23"/>
    <mergeCell ref="A26:E26"/>
    <mergeCell ref="A40:B40"/>
    <mergeCell ref="A10:B10"/>
    <mergeCell ref="A11:B11"/>
    <mergeCell ref="A12:B12"/>
    <mergeCell ref="D10:G10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G26" sqref="G26"/>
    </sheetView>
  </sheetViews>
  <sheetFormatPr baseColWidth="10" defaultRowHeight="15" x14ac:dyDescent="0.25"/>
  <cols>
    <col min="1" max="1" width="15.5703125" customWidth="1"/>
    <col min="3" max="3" width="14.85546875" customWidth="1"/>
    <col min="5" max="5" width="12.7109375" customWidth="1"/>
    <col min="6" max="6" width="12.42578125" customWidth="1"/>
    <col min="7" max="7" width="14.5703125" bestFit="1" customWidth="1"/>
  </cols>
  <sheetData>
    <row r="1" spans="1:11" ht="27" thickBot="1" x14ac:dyDescent="0.45">
      <c r="A1" s="69" t="s">
        <v>59</v>
      </c>
      <c r="B1" s="70"/>
      <c r="C1" s="70"/>
      <c r="D1" s="70"/>
      <c r="E1" s="70"/>
      <c r="F1" s="70"/>
      <c r="G1" s="71"/>
      <c r="H1" s="1"/>
      <c r="I1" s="1"/>
      <c r="J1" s="1"/>
      <c r="K1" s="1"/>
    </row>
    <row r="2" spans="1:11" ht="15.75" thickBot="1" x14ac:dyDescent="0.3">
      <c r="A2" s="2"/>
      <c r="B2" s="2"/>
      <c r="C2" s="2"/>
      <c r="D2" s="2"/>
      <c r="E2" s="2"/>
      <c r="F2" s="2"/>
      <c r="G2" s="2"/>
      <c r="H2" s="1"/>
      <c r="I2" s="1"/>
      <c r="J2" s="1"/>
      <c r="K2" s="1"/>
    </row>
    <row r="3" spans="1:11" ht="24" thickBot="1" x14ac:dyDescent="0.4">
      <c r="A3" s="72" t="s">
        <v>60</v>
      </c>
      <c r="B3" s="73"/>
      <c r="C3" s="73"/>
      <c r="D3" s="73"/>
      <c r="E3" s="73"/>
      <c r="F3" s="73"/>
      <c r="G3" s="74"/>
      <c r="H3" s="1"/>
      <c r="I3" s="1"/>
      <c r="J3" s="1"/>
      <c r="K3" s="1"/>
    </row>
    <row r="4" spans="1:11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</row>
    <row r="5" spans="1:11" ht="29.25" customHeight="1" x14ac:dyDescent="0.25">
      <c r="A5" s="91" t="s">
        <v>61</v>
      </c>
      <c r="B5" s="92"/>
      <c r="C5" s="92"/>
      <c r="D5" s="92"/>
      <c r="E5" s="92"/>
      <c r="F5" s="92"/>
      <c r="G5" s="93"/>
      <c r="H5" s="1"/>
      <c r="I5" s="1"/>
      <c r="J5" s="1"/>
      <c r="K5" s="1"/>
    </row>
    <row r="6" spans="1:11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</row>
    <row r="7" spans="1:11" x14ac:dyDescent="0.25">
      <c r="A7" s="61" t="s">
        <v>3</v>
      </c>
      <c r="B7" s="61"/>
      <c r="C7" s="61"/>
      <c r="D7" s="61"/>
      <c r="E7" s="61"/>
      <c r="F7" s="61"/>
      <c r="G7" s="3">
        <v>36000</v>
      </c>
      <c r="H7" s="1"/>
      <c r="I7" s="1"/>
      <c r="J7" s="1"/>
      <c r="K7" s="1"/>
    </row>
    <row r="8" spans="1:11" x14ac:dyDescent="0.25">
      <c r="A8" s="61" t="s">
        <v>4</v>
      </c>
      <c r="B8" s="61"/>
      <c r="C8" s="61"/>
      <c r="D8" s="61"/>
      <c r="E8" s="61"/>
      <c r="F8" s="61"/>
      <c r="G8" s="3">
        <v>11700</v>
      </c>
      <c r="H8" s="1"/>
      <c r="I8" s="1"/>
      <c r="J8" s="1"/>
      <c r="K8" s="1"/>
    </row>
    <row r="9" spans="1:11" x14ac:dyDescent="0.25">
      <c r="A9" s="61" t="s">
        <v>62</v>
      </c>
      <c r="B9" s="61"/>
      <c r="C9" s="61"/>
      <c r="D9" s="61"/>
      <c r="E9" s="61"/>
      <c r="F9" s="61"/>
      <c r="G9" s="3">
        <v>6000</v>
      </c>
      <c r="H9" s="1"/>
      <c r="I9" s="1"/>
      <c r="J9" s="1"/>
      <c r="K9" s="1"/>
    </row>
    <row r="10" spans="1:11" x14ac:dyDescent="0.25">
      <c r="A10" s="61" t="s">
        <v>63</v>
      </c>
      <c r="B10" s="61"/>
      <c r="C10" s="61"/>
      <c r="D10" s="61"/>
      <c r="E10" s="61"/>
      <c r="F10" s="61"/>
      <c r="G10" s="3">
        <v>150000</v>
      </c>
      <c r="H10" s="1"/>
      <c r="I10" s="1"/>
      <c r="J10" s="1"/>
      <c r="K10" s="1"/>
    </row>
    <row r="11" spans="1:11" x14ac:dyDescent="0.25">
      <c r="A11" s="61" t="s">
        <v>6</v>
      </c>
      <c r="B11" s="61"/>
      <c r="C11" s="61"/>
      <c r="D11" s="61"/>
      <c r="E11" s="61"/>
      <c r="F11" s="61"/>
      <c r="G11" s="4">
        <v>12</v>
      </c>
      <c r="H11" s="1"/>
      <c r="I11" s="1"/>
      <c r="J11" s="1"/>
      <c r="K11" s="1"/>
    </row>
    <row r="12" spans="1:11" x14ac:dyDescent="0.25">
      <c r="A12" s="62" t="s">
        <v>7</v>
      </c>
      <c r="B12" s="63"/>
      <c r="C12" s="63"/>
      <c r="D12" s="63"/>
      <c r="E12" s="63"/>
      <c r="F12" s="64"/>
      <c r="G12" s="2"/>
      <c r="H12" s="1"/>
      <c r="I12" s="1"/>
      <c r="J12" s="1"/>
      <c r="K12" s="1"/>
    </row>
    <row r="13" spans="1:11" x14ac:dyDescent="0.25">
      <c r="A13" s="2"/>
      <c r="B13" s="5" t="s">
        <v>8</v>
      </c>
      <c r="C13" s="5" t="s">
        <v>9</v>
      </c>
      <c r="D13" s="2"/>
      <c r="E13" s="2"/>
      <c r="F13" s="2"/>
      <c r="G13" s="2"/>
      <c r="H13" s="1"/>
      <c r="I13" s="1"/>
      <c r="J13" s="1"/>
      <c r="K13" s="1"/>
    </row>
    <row r="14" spans="1:11" x14ac:dyDescent="0.25">
      <c r="A14" s="6" t="s">
        <v>10</v>
      </c>
      <c r="B14" s="7">
        <v>0.5</v>
      </c>
      <c r="C14" s="8">
        <f>G10*B14</f>
        <v>75000</v>
      </c>
      <c r="D14" s="2"/>
      <c r="E14" s="2"/>
      <c r="F14" s="2"/>
      <c r="G14" s="2"/>
      <c r="H14" s="1"/>
      <c r="I14" s="1"/>
      <c r="J14" s="1"/>
      <c r="K14" s="1"/>
    </row>
    <row r="15" spans="1:11" x14ac:dyDescent="0.25">
      <c r="A15" s="6" t="s">
        <v>11</v>
      </c>
      <c r="B15" s="7">
        <v>0.5</v>
      </c>
      <c r="C15" s="8">
        <f>G10*B15</f>
        <v>75000</v>
      </c>
      <c r="D15" s="2"/>
      <c r="E15" s="2"/>
      <c r="F15" s="2"/>
      <c r="G15" s="2"/>
      <c r="H15" s="1"/>
      <c r="I15" s="1"/>
      <c r="J15" s="1"/>
      <c r="K15" s="1"/>
    </row>
    <row r="16" spans="1:11" x14ac:dyDescent="0.25">
      <c r="A16" s="9" t="s">
        <v>12</v>
      </c>
      <c r="B16" s="10"/>
      <c r="C16" s="11"/>
      <c r="D16" s="2"/>
      <c r="E16" s="2"/>
      <c r="F16" s="2"/>
      <c r="G16" s="2"/>
      <c r="H16" s="1"/>
      <c r="I16" s="1"/>
      <c r="J16" s="1"/>
      <c r="K16" s="1"/>
    </row>
    <row r="17" spans="1:11" x14ac:dyDescent="0.25">
      <c r="A17" s="9" t="s">
        <v>13</v>
      </c>
      <c r="B17" s="10"/>
      <c r="C17" s="11"/>
      <c r="D17" s="2"/>
      <c r="E17" s="2"/>
      <c r="F17" s="2"/>
      <c r="G17" s="2"/>
      <c r="H17" s="1"/>
      <c r="I17" s="1"/>
      <c r="J17" s="1"/>
      <c r="K17" s="1"/>
    </row>
    <row r="18" spans="1:11" x14ac:dyDescent="0.25">
      <c r="A18" s="61" t="s">
        <v>14</v>
      </c>
      <c r="B18" s="61"/>
      <c r="C18" s="12">
        <v>2.75E-2</v>
      </c>
      <c r="D18" s="65" t="s">
        <v>100</v>
      </c>
      <c r="E18" s="65"/>
      <c r="F18" s="65"/>
      <c r="G18" s="65"/>
      <c r="H18" s="1"/>
      <c r="I18" s="1"/>
      <c r="J18" s="1"/>
      <c r="K18" s="1"/>
    </row>
    <row r="19" spans="1:11" x14ac:dyDescent="0.25">
      <c r="A19" s="13"/>
      <c r="B19" s="13"/>
      <c r="C19" s="14"/>
      <c r="D19" s="15"/>
      <c r="E19" s="15"/>
      <c r="F19" s="15"/>
      <c r="G19" s="15"/>
      <c r="H19" s="1"/>
      <c r="I19" s="1"/>
      <c r="J19" s="1"/>
      <c r="K19" s="1"/>
    </row>
    <row r="20" spans="1:11" x14ac:dyDescent="0.25">
      <c r="A20" s="61" t="s">
        <v>16</v>
      </c>
      <c r="B20" s="61"/>
      <c r="C20" s="16">
        <v>0.02</v>
      </c>
      <c r="D20" s="66" t="s">
        <v>17</v>
      </c>
      <c r="E20" s="67"/>
      <c r="F20" s="67"/>
      <c r="G20" s="68"/>
      <c r="H20" s="1"/>
      <c r="I20" s="1"/>
      <c r="J20" s="1"/>
      <c r="K20" s="1"/>
    </row>
    <row r="21" spans="1:11" x14ac:dyDescent="0.25">
      <c r="A21" s="2"/>
      <c r="B21" s="2"/>
      <c r="C21" s="2"/>
      <c r="D21" s="2"/>
      <c r="E21" s="2"/>
      <c r="F21" s="2"/>
      <c r="G21" s="2"/>
      <c r="H21" s="1"/>
      <c r="I21" s="1"/>
      <c r="J21" s="1"/>
      <c r="K21" s="1"/>
    </row>
    <row r="22" spans="1:11" ht="35.25" customHeight="1" x14ac:dyDescent="0.25">
      <c r="A22" s="53" t="s">
        <v>18</v>
      </c>
      <c r="B22" s="54"/>
      <c r="C22" s="55"/>
      <c r="D22" s="17">
        <v>12</v>
      </c>
      <c r="E22" s="56" t="s">
        <v>65</v>
      </c>
      <c r="F22" s="57"/>
      <c r="G22" s="58"/>
      <c r="H22" s="1"/>
      <c r="I22" s="1"/>
      <c r="J22" s="1"/>
      <c r="K22" s="1"/>
    </row>
    <row r="23" spans="1:11" x14ac:dyDescent="0.25">
      <c r="A23" s="2"/>
      <c r="B23" s="2"/>
      <c r="C23" s="2"/>
      <c r="D23" s="2"/>
      <c r="E23" s="2"/>
      <c r="F23" s="2"/>
      <c r="G23" s="2"/>
      <c r="H23" s="1"/>
      <c r="I23" s="1"/>
      <c r="J23" s="1"/>
      <c r="K23" s="1"/>
    </row>
    <row r="24" spans="1:11" ht="15.75" x14ac:dyDescent="0.25">
      <c r="A24" s="59" t="s">
        <v>66</v>
      </c>
      <c r="B24" s="59"/>
      <c r="C24" s="59"/>
      <c r="D24" s="59"/>
      <c r="E24" s="59"/>
      <c r="F24" s="59"/>
      <c r="G24" s="59"/>
      <c r="H24" s="1"/>
      <c r="I24" s="1"/>
      <c r="J24" s="1"/>
      <c r="K24" s="1"/>
    </row>
    <row r="25" spans="1:11" x14ac:dyDescent="0.25">
      <c r="A25" s="2"/>
      <c r="B25" s="2"/>
      <c r="C25" s="2"/>
      <c r="D25" s="2"/>
      <c r="E25" s="2"/>
      <c r="F25" s="2"/>
      <c r="G25" s="2"/>
      <c r="H25" s="1"/>
      <c r="I25" s="1"/>
      <c r="J25" s="1"/>
      <c r="K25" s="1"/>
    </row>
    <row r="26" spans="1:11" x14ac:dyDescent="0.25">
      <c r="A26" s="2" t="s">
        <v>67</v>
      </c>
      <c r="B26" s="2"/>
      <c r="C26" s="2"/>
      <c r="D26" s="2"/>
      <c r="E26" s="2"/>
      <c r="F26" s="2"/>
      <c r="G26" s="2"/>
      <c r="H26" s="1"/>
      <c r="I26" s="1"/>
      <c r="J26" s="1"/>
      <c r="K26" s="1"/>
    </row>
    <row r="27" spans="1:11" x14ac:dyDescent="0.25">
      <c r="A27" s="2" t="s">
        <v>68</v>
      </c>
      <c r="B27" s="2"/>
      <c r="C27" s="2"/>
      <c r="D27" s="2"/>
      <c r="E27" s="2"/>
      <c r="F27" s="2"/>
      <c r="G27" s="2"/>
      <c r="H27" s="1"/>
      <c r="I27" s="1"/>
      <c r="J27" s="1"/>
      <c r="K27" s="1"/>
    </row>
    <row r="28" spans="1:11" x14ac:dyDescent="0.25">
      <c r="A28" s="2"/>
      <c r="B28" s="2"/>
      <c r="C28" s="2"/>
      <c r="D28" s="2"/>
      <c r="E28" s="2"/>
      <c r="F28" s="2"/>
      <c r="G28" s="2"/>
      <c r="H28" s="1"/>
      <c r="I28" s="1"/>
      <c r="J28" s="1"/>
      <c r="K28" s="1"/>
    </row>
    <row r="29" spans="1:11" x14ac:dyDescent="0.25">
      <c r="A29" s="2" t="s">
        <v>69</v>
      </c>
      <c r="B29" s="2"/>
      <c r="C29" s="2"/>
      <c r="D29" s="2"/>
      <c r="E29" s="2"/>
      <c r="F29" s="2"/>
      <c r="G29" s="2"/>
      <c r="H29" s="1"/>
      <c r="I29" s="1"/>
      <c r="J29" s="1"/>
      <c r="K29" s="1"/>
    </row>
    <row r="30" spans="1:11" x14ac:dyDescent="0.25">
      <c r="A30" s="2" t="s">
        <v>70</v>
      </c>
      <c r="B30" s="2"/>
      <c r="C30" s="2"/>
      <c r="D30" s="2"/>
      <c r="E30" s="2"/>
      <c r="F30" s="2"/>
      <c r="G30" s="2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6">
    <mergeCell ref="A9:F9"/>
    <mergeCell ref="A1:G1"/>
    <mergeCell ref="A3:G3"/>
    <mergeCell ref="A5:G5"/>
    <mergeCell ref="A7:F7"/>
    <mergeCell ref="A8:F8"/>
    <mergeCell ref="A22:C22"/>
    <mergeCell ref="E22:G22"/>
    <mergeCell ref="A24:G24"/>
    <mergeCell ref="A10:F10"/>
    <mergeCell ref="A11:F11"/>
    <mergeCell ref="A12:F12"/>
    <mergeCell ref="A18:B18"/>
    <mergeCell ref="D18:G18"/>
    <mergeCell ref="A20:B20"/>
    <mergeCell ref="D20:G20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Footer>&amp;CSeite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H18" sqref="H18"/>
    </sheetView>
  </sheetViews>
  <sheetFormatPr baseColWidth="10" defaultRowHeight="15" x14ac:dyDescent="0.25"/>
  <cols>
    <col min="2" max="2" width="13.7109375" customWidth="1"/>
    <col min="3" max="4" width="14.5703125" customWidth="1"/>
    <col min="5" max="5" width="13.7109375" customWidth="1"/>
  </cols>
  <sheetData>
    <row r="1" spans="1:11" ht="15.75" x14ac:dyDescent="0.25">
      <c r="A1" s="59" t="s">
        <v>75</v>
      </c>
      <c r="B1" s="59"/>
      <c r="C1" s="59"/>
      <c r="D1" s="59"/>
      <c r="E1" s="59"/>
      <c r="F1" s="59"/>
      <c r="G1" s="59"/>
      <c r="H1" s="59"/>
      <c r="I1" s="1"/>
      <c r="J1" s="1"/>
      <c r="K1" s="1"/>
    </row>
    <row r="2" spans="1:11" ht="15" customHeight="1" x14ac:dyDescent="0.25">
      <c r="A2" s="83" t="s">
        <v>21</v>
      </c>
      <c r="B2" s="84"/>
      <c r="C2" s="84"/>
      <c r="D2" s="84"/>
      <c r="E2" s="84"/>
      <c r="F2" s="84"/>
      <c r="G2" s="84"/>
      <c r="H2" s="85"/>
      <c r="I2" s="1"/>
      <c r="J2" s="1"/>
      <c r="K2" s="1"/>
    </row>
    <row r="3" spans="1:11" x14ac:dyDescent="0.25">
      <c r="A3" s="18"/>
      <c r="B3" s="18"/>
      <c r="C3" s="18"/>
      <c r="D3" s="18"/>
      <c r="E3" s="18"/>
      <c r="F3" s="18"/>
      <c r="G3" s="18"/>
      <c r="H3" s="2"/>
      <c r="I3" s="1"/>
      <c r="J3" s="1"/>
      <c r="K3" s="1"/>
    </row>
    <row r="4" spans="1:11" ht="16.5" customHeight="1" x14ac:dyDescent="0.25">
      <c r="A4" s="89" t="s">
        <v>24</v>
      </c>
      <c r="B4" s="89"/>
      <c r="C4" s="89"/>
      <c r="D4" s="19">
        <v>25705.41299711497</v>
      </c>
      <c r="E4" s="18"/>
      <c r="F4" s="18"/>
      <c r="G4" s="18"/>
      <c r="H4" s="2"/>
      <c r="I4" s="1"/>
      <c r="J4" s="1"/>
      <c r="K4" s="1"/>
    </row>
    <row r="5" spans="1:11" x14ac:dyDescent="0.25">
      <c r="A5" s="18"/>
      <c r="B5" s="18"/>
      <c r="C5" s="18"/>
      <c r="D5" s="18"/>
      <c r="E5" s="18"/>
      <c r="F5" s="18"/>
      <c r="G5" s="18"/>
      <c r="H5" s="2"/>
      <c r="I5" s="1"/>
      <c r="J5" s="1"/>
      <c r="K5" s="1"/>
    </row>
    <row r="6" spans="1:11" ht="16.5" customHeight="1" x14ac:dyDescent="0.25">
      <c r="A6" s="83" t="s">
        <v>68</v>
      </c>
      <c r="B6" s="84"/>
      <c r="C6" s="84"/>
      <c r="D6" s="84"/>
      <c r="E6" s="84"/>
      <c r="F6" s="84"/>
      <c r="G6" s="84"/>
      <c r="H6" s="85"/>
      <c r="I6" s="1"/>
      <c r="J6" s="1"/>
      <c r="K6" s="1"/>
    </row>
    <row r="7" spans="1:11" x14ac:dyDescent="0.25">
      <c r="A7" s="18"/>
      <c r="B7" s="18"/>
      <c r="C7" s="18"/>
      <c r="D7" s="18"/>
      <c r="E7" s="18"/>
      <c r="F7" s="18"/>
      <c r="G7" s="18"/>
      <c r="H7" s="2"/>
      <c r="I7" s="1"/>
      <c r="J7" s="1"/>
      <c r="K7" s="1"/>
    </row>
    <row r="8" spans="1:11" ht="18" customHeight="1" x14ac:dyDescent="0.25">
      <c r="A8" s="60" t="s">
        <v>25</v>
      </c>
      <c r="B8" s="60"/>
      <c r="C8" s="23">
        <f>'5.2 Aufgabenstellung '!G7</f>
        <v>36000</v>
      </c>
      <c r="D8" s="18"/>
      <c r="E8" s="18"/>
      <c r="F8" s="18"/>
      <c r="G8" s="18"/>
      <c r="H8" s="2"/>
      <c r="I8" s="1"/>
      <c r="J8" s="1"/>
      <c r="K8" s="1"/>
    </row>
    <row r="9" spans="1:11" ht="15.75" thickBot="1" x14ac:dyDescent="0.3">
      <c r="A9" s="96" t="s">
        <v>26</v>
      </c>
      <c r="B9" s="96"/>
      <c r="C9" s="24">
        <f>'5.2 Aufgabenstellung '!G8</f>
        <v>11700</v>
      </c>
      <c r="D9" s="18"/>
      <c r="E9" s="18"/>
      <c r="F9" s="18"/>
      <c r="G9" s="18"/>
      <c r="H9" s="2"/>
      <c r="I9" s="1"/>
      <c r="J9" s="1"/>
      <c r="K9" s="1"/>
    </row>
    <row r="10" spans="1:11" ht="32.25" customHeight="1" thickBot="1" x14ac:dyDescent="0.3">
      <c r="A10" s="94" t="s">
        <v>27</v>
      </c>
      <c r="B10" s="94"/>
      <c r="C10" s="22">
        <f>C8-C9</f>
        <v>24300</v>
      </c>
      <c r="D10" s="52"/>
      <c r="E10" s="52"/>
      <c r="F10" s="52"/>
      <c r="G10" s="52"/>
      <c r="H10" s="2"/>
      <c r="I10" s="1"/>
      <c r="J10" s="1"/>
      <c r="K10" s="1"/>
    </row>
    <row r="11" spans="1:11" ht="32.25" customHeight="1" thickBot="1" x14ac:dyDescent="0.3">
      <c r="A11" s="94" t="s">
        <v>71</v>
      </c>
      <c r="B11" s="94"/>
      <c r="C11" s="22">
        <v>6000</v>
      </c>
      <c r="D11" s="18"/>
      <c r="E11" s="18"/>
      <c r="F11" s="18"/>
      <c r="G11" s="18"/>
      <c r="H11" s="2"/>
      <c r="I11" s="1"/>
      <c r="J11" s="1"/>
      <c r="K11" s="1"/>
    </row>
    <row r="12" spans="1:11" ht="32.25" customHeight="1" thickBot="1" x14ac:dyDescent="0.3">
      <c r="A12" s="94" t="s">
        <v>72</v>
      </c>
      <c r="B12" s="94"/>
      <c r="C12" s="22">
        <f>C10-C11</f>
        <v>18300</v>
      </c>
      <c r="D12" s="18"/>
      <c r="E12" s="60" t="s">
        <v>73</v>
      </c>
      <c r="F12" s="60"/>
      <c r="G12" s="60"/>
      <c r="H12" s="2"/>
      <c r="I12" s="1"/>
      <c r="J12" s="1"/>
      <c r="K12" s="1"/>
    </row>
    <row r="13" spans="1:11" ht="31.5" customHeight="1" thickBot="1" x14ac:dyDescent="0.3">
      <c r="A13" s="94" t="s">
        <v>28</v>
      </c>
      <c r="B13" s="94"/>
      <c r="C13" s="22">
        <v>7439.71</v>
      </c>
      <c r="D13" s="18"/>
      <c r="E13" s="60"/>
      <c r="F13" s="60"/>
      <c r="G13" s="60"/>
      <c r="H13" s="2"/>
      <c r="I13" s="1"/>
      <c r="J13" s="1"/>
      <c r="K13" s="1"/>
    </row>
    <row r="14" spans="1:11" ht="29.25" customHeight="1" thickBot="1" x14ac:dyDescent="0.3">
      <c r="A14" s="95" t="s">
        <v>29</v>
      </c>
      <c r="B14" s="95"/>
      <c r="C14" s="25">
        <f>C12-C13</f>
        <v>10860.29</v>
      </c>
      <c r="D14" s="18"/>
      <c r="E14" s="60" t="s">
        <v>74</v>
      </c>
      <c r="F14" s="60"/>
      <c r="G14" s="60"/>
      <c r="H14" s="2"/>
      <c r="I14" s="1"/>
      <c r="J14" s="1"/>
      <c r="K14" s="1"/>
    </row>
    <row r="15" spans="1:11" ht="15.75" thickTop="1" x14ac:dyDescent="0.25">
      <c r="A15" s="20"/>
      <c r="B15" s="20"/>
      <c r="C15" s="21"/>
      <c r="D15" s="18"/>
      <c r="E15" s="18"/>
      <c r="F15" s="18"/>
      <c r="G15" s="18"/>
      <c r="H15" s="2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4">
    <mergeCell ref="A1:H1"/>
    <mergeCell ref="A4:C4"/>
    <mergeCell ref="A8:B8"/>
    <mergeCell ref="A9:B9"/>
    <mergeCell ref="A6:H6"/>
    <mergeCell ref="A2:H2"/>
    <mergeCell ref="A10:B10"/>
    <mergeCell ref="D10:G10"/>
    <mergeCell ref="A13:B13"/>
    <mergeCell ref="A14:B14"/>
    <mergeCell ref="A11:B11"/>
    <mergeCell ref="A12:B12"/>
    <mergeCell ref="E12:G13"/>
    <mergeCell ref="E14:G14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8" sqref="A8:F8"/>
    </sheetView>
  </sheetViews>
  <sheetFormatPr baseColWidth="10" defaultRowHeight="15" x14ac:dyDescent="0.25"/>
  <cols>
    <col min="1" max="1" width="15.5703125" customWidth="1"/>
    <col min="3" max="3" width="14.85546875" customWidth="1"/>
    <col min="5" max="5" width="12.7109375" customWidth="1"/>
    <col min="6" max="6" width="12.42578125" customWidth="1"/>
    <col min="7" max="7" width="14.5703125" bestFit="1" customWidth="1"/>
  </cols>
  <sheetData>
    <row r="1" spans="1:11" ht="27" thickBot="1" x14ac:dyDescent="0.45">
      <c r="A1" s="69" t="s">
        <v>76</v>
      </c>
      <c r="B1" s="70"/>
      <c r="C1" s="70"/>
      <c r="D1" s="70"/>
      <c r="E1" s="70"/>
      <c r="F1" s="70"/>
      <c r="G1" s="71"/>
      <c r="H1" s="1"/>
      <c r="I1" s="1"/>
      <c r="J1" s="1"/>
      <c r="K1" s="1"/>
    </row>
    <row r="2" spans="1:11" ht="15.75" thickBot="1" x14ac:dyDescent="0.3">
      <c r="A2" s="2"/>
      <c r="B2" s="2"/>
      <c r="C2" s="2"/>
      <c r="D2" s="2"/>
      <c r="E2" s="2"/>
      <c r="F2" s="2"/>
      <c r="G2" s="2"/>
      <c r="H2" s="1"/>
      <c r="I2" s="1"/>
      <c r="J2" s="1"/>
      <c r="K2" s="1"/>
    </row>
    <row r="3" spans="1:11" ht="27" thickBot="1" x14ac:dyDescent="0.45">
      <c r="A3" s="97" t="s">
        <v>77</v>
      </c>
      <c r="B3" s="98"/>
      <c r="C3" s="98"/>
      <c r="D3" s="98"/>
      <c r="E3" s="98"/>
      <c r="F3" s="98"/>
      <c r="G3" s="99"/>
      <c r="H3" s="1"/>
      <c r="I3" s="1"/>
      <c r="J3" s="1"/>
      <c r="K3" s="1"/>
    </row>
    <row r="4" spans="1:11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</row>
    <row r="5" spans="1:11" ht="20.25" customHeight="1" x14ac:dyDescent="0.25">
      <c r="A5" s="91" t="s">
        <v>78</v>
      </c>
      <c r="B5" s="92"/>
      <c r="C5" s="92"/>
      <c r="D5" s="92"/>
      <c r="E5" s="92"/>
      <c r="F5" s="92"/>
      <c r="G5" s="93"/>
      <c r="H5" s="1"/>
      <c r="I5" s="1"/>
      <c r="J5" s="1"/>
      <c r="K5" s="1"/>
    </row>
    <row r="6" spans="1:11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</row>
    <row r="7" spans="1:11" x14ac:dyDescent="0.25">
      <c r="A7" s="61" t="s">
        <v>79</v>
      </c>
      <c r="B7" s="61"/>
      <c r="C7" s="61"/>
      <c r="D7" s="61"/>
      <c r="E7" s="61"/>
      <c r="F7" s="61"/>
      <c r="G7" s="3">
        <v>2500</v>
      </c>
      <c r="H7" s="1"/>
      <c r="I7" s="1"/>
      <c r="J7" s="1"/>
      <c r="K7" s="1"/>
    </row>
    <row r="8" spans="1:11" x14ac:dyDescent="0.25">
      <c r="A8" s="61" t="s">
        <v>80</v>
      </c>
      <c r="B8" s="61"/>
      <c r="C8" s="61"/>
      <c r="D8" s="61"/>
      <c r="E8" s="61"/>
      <c r="F8" s="61"/>
      <c r="G8" s="3">
        <v>1700</v>
      </c>
      <c r="H8" s="1"/>
      <c r="I8" s="1"/>
      <c r="J8" s="1"/>
      <c r="K8" s="1"/>
    </row>
    <row r="9" spans="1:11" x14ac:dyDescent="0.25">
      <c r="A9" s="61" t="s">
        <v>81</v>
      </c>
      <c r="B9" s="61"/>
      <c r="C9" s="61"/>
      <c r="D9" s="61"/>
      <c r="E9" s="61"/>
      <c r="F9" s="61"/>
      <c r="G9" s="3">
        <v>350</v>
      </c>
      <c r="H9" s="1"/>
      <c r="I9" s="1"/>
      <c r="J9" s="1"/>
      <c r="K9" s="1"/>
    </row>
    <row r="10" spans="1:11" x14ac:dyDescent="0.25">
      <c r="A10" s="61" t="s">
        <v>82</v>
      </c>
      <c r="B10" s="61"/>
      <c r="C10" s="61"/>
      <c r="D10" s="61"/>
      <c r="E10" s="61"/>
      <c r="F10" s="61"/>
      <c r="G10" s="3">
        <v>23000</v>
      </c>
      <c r="H10" s="1"/>
      <c r="I10" s="1"/>
      <c r="J10" s="1"/>
      <c r="K10" s="1"/>
    </row>
    <row r="11" spans="1:11" x14ac:dyDescent="0.25">
      <c r="A11" s="61" t="s">
        <v>6</v>
      </c>
      <c r="B11" s="61"/>
      <c r="C11" s="61"/>
      <c r="D11" s="61"/>
      <c r="E11" s="61"/>
      <c r="F11" s="61"/>
      <c r="G11" s="4">
        <v>10</v>
      </c>
      <c r="H11" s="1"/>
      <c r="I11" s="1"/>
      <c r="J11" s="1"/>
      <c r="K11" s="1"/>
    </row>
    <row r="12" spans="1:11" x14ac:dyDescent="0.25">
      <c r="A12" s="62" t="s">
        <v>7</v>
      </c>
      <c r="B12" s="63"/>
      <c r="C12" s="63"/>
      <c r="D12" s="63"/>
      <c r="E12" s="63"/>
      <c r="F12" s="64"/>
      <c r="G12" s="2"/>
      <c r="H12" s="1"/>
      <c r="I12" s="1"/>
      <c r="J12" s="1"/>
      <c r="K12" s="1"/>
    </row>
    <row r="13" spans="1:11" x14ac:dyDescent="0.25">
      <c r="A13" s="2"/>
      <c r="B13" s="5" t="s">
        <v>8</v>
      </c>
      <c r="C13" s="5" t="s">
        <v>9</v>
      </c>
      <c r="D13" s="2"/>
      <c r="E13" s="2"/>
      <c r="F13" s="2"/>
      <c r="G13" s="2"/>
      <c r="H13" s="1"/>
      <c r="I13" s="1"/>
      <c r="J13" s="1"/>
      <c r="K13" s="1"/>
    </row>
    <row r="14" spans="1:11" x14ac:dyDescent="0.25">
      <c r="A14" s="6" t="s">
        <v>10</v>
      </c>
      <c r="B14" s="7">
        <v>0.5</v>
      </c>
      <c r="C14" s="8">
        <f>G10*B14</f>
        <v>11500</v>
      </c>
      <c r="D14" s="2" t="s">
        <v>83</v>
      </c>
      <c r="E14" s="2"/>
      <c r="F14" s="2"/>
      <c r="G14" s="2"/>
      <c r="H14" s="1"/>
      <c r="I14" s="1"/>
      <c r="J14" s="1"/>
      <c r="K14" s="1"/>
    </row>
    <row r="15" spans="1:11" x14ac:dyDescent="0.25">
      <c r="A15" s="6" t="s">
        <v>11</v>
      </c>
      <c r="B15" s="7">
        <v>0.5</v>
      </c>
      <c r="C15" s="8">
        <f>G10*B15</f>
        <v>11500</v>
      </c>
      <c r="D15" s="2" t="s">
        <v>84</v>
      </c>
      <c r="E15" s="2"/>
      <c r="F15" s="2"/>
      <c r="G15" s="2"/>
      <c r="H15" s="1"/>
      <c r="I15" s="1"/>
      <c r="J15" s="1"/>
      <c r="K15" s="1"/>
    </row>
    <row r="16" spans="1:11" x14ac:dyDescent="0.25">
      <c r="A16" s="9" t="s">
        <v>12</v>
      </c>
      <c r="B16" s="10"/>
      <c r="C16" s="11"/>
      <c r="D16" s="2"/>
      <c r="E16" s="2"/>
      <c r="F16" s="2"/>
      <c r="G16" s="2"/>
      <c r="H16" s="1"/>
      <c r="I16" s="1"/>
      <c r="J16" s="1"/>
      <c r="K16" s="1"/>
    </row>
    <row r="17" spans="1:11" x14ac:dyDescent="0.25">
      <c r="A17" s="9" t="s">
        <v>85</v>
      </c>
      <c r="B17" s="10"/>
      <c r="C17" s="11"/>
      <c r="D17" s="2"/>
      <c r="E17" s="2"/>
      <c r="F17" s="2"/>
      <c r="G17" s="2"/>
      <c r="H17" s="1"/>
      <c r="I17" s="1"/>
      <c r="J17" s="1"/>
      <c r="K17" s="1"/>
    </row>
    <row r="18" spans="1:11" x14ac:dyDescent="0.25">
      <c r="A18" s="61" t="s">
        <v>14</v>
      </c>
      <c r="B18" s="61"/>
      <c r="C18" s="12">
        <v>0.05</v>
      </c>
      <c r="D18" s="65" t="s">
        <v>64</v>
      </c>
      <c r="E18" s="65"/>
      <c r="F18" s="65"/>
      <c r="G18" s="65"/>
      <c r="H18" s="1"/>
      <c r="I18" s="1"/>
      <c r="J18" s="1"/>
      <c r="K18" s="1"/>
    </row>
    <row r="19" spans="1:11" ht="35.25" customHeight="1" x14ac:dyDescent="0.25">
      <c r="A19" s="53" t="s">
        <v>18</v>
      </c>
      <c r="B19" s="54"/>
      <c r="C19" s="55"/>
      <c r="D19" s="17">
        <v>8</v>
      </c>
      <c r="E19" s="56" t="s">
        <v>86</v>
      </c>
      <c r="F19" s="57"/>
      <c r="G19" s="58"/>
      <c r="H19" s="1"/>
      <c r="I19" s="1"/>
      <c r="J19" s="1"/>
      <c r="K19" s="1"/>
    </row>
    <row r="20" spans="1:11" x14ac:dyDescent="0.25">
      <c r="A20" s="2"/>
      <c r="B20" s="2"/>
      <c r="C20" s="2"/>
      <c r="D20" s="2"/>
      <c r="E20" s="2"/>
      <c r="F20" s="2"/>
      <c r="G20" s="2"/>
      <c r="H20" s="1"/>
      <c r="I20" s="1"/>
      <c r="J20" s="1"/>
      <c r="K20" s="1"/>
    </row>
    <row r="21" spans="1:11" ht="15.75" x14ac:dyDescent="0.25">
      <c r="A21" s="59" t="s">
        <v>66</v>
      </c>
      <c r="B21" s="59"/>
      <c r="C21" s="59"/>
      <c r="D21" s="59"/>
      <c r="E21" s="59"/>
      <c r="F21" s="59"/>
      <c r="G21" s="59"/>
      <c r="H21" s="1"/>
      <c r="I21" s="1"/>
      <c r="J21" s="1"/>
      <c r="K21" s="1"/>
    </row>
    <row r="22" spans="1:11" x14ac:dyDescent="0.25">
      <c r="A22" s="2"/>
      <c r="B22" s="2"/>
      <c r="C22" s="2"/>
      <c r="D22" s="2"/>
      <c r="E22" s="2"/>
      <c r="F22" s="2"/>
      <c r="G22" s="2"/>
      <c r="H22" s="1"/>
      <c r="I22" s="1"/>
      <c r="J22" s="1"/>
      <c r="K22" s="1"/>
    </row>
    <row r="23" spans="1:11" x14ac:dyDescent="0.25">
      <c r="A23" s="2" t="s">
        <v>87</v>
      </c>
      <c r="B23" s="2"/>
      <c r="C23" s="2"/>
      <c r="D23" s="2"/>
      <c r="E23" s="2"/>
      <c r="F23" s="2"/>
      <c r="G23" s="2"/>
      <c r="H23" s="1"/>
      <c r="I23" s="1"/>
      <c r="J23" s="1"/>
      <c r="K23" s="1"/>
    </row>
    <row r="24" spans="1:11" x14ac:dyDescent="0.25">
      <c r="A24" s="2" t="s">
        <v>88</v>
      </c>
      <c r="B24" s="2"/>
      <c r="C24" s="2"/>
      <c r="D24" s="2"/>
      <c r="E24" s="2"/>
      <c r="F24" s="2"/>
      <c r="G24" s="2"/>
      <c r="H24" s="1"/>
      <c r="I24" s="1"/>
      <c r="J24" s="1"/>
      <c r="K24" s="1"/>
    </row>
    <row r="25" spans="1:11" x14ac:dyDescent="0.25">
      <c r="A25" s="2"/>
      <c r="B25" s="2"/>
      <c r="C25" s="2"/>
      <c r="D25" s="2"/>
      <c r="E25" s="2"/>
      <c r="F25" s="2"/>
      <c r="G25" s="2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14">
    <mergeCell ref="A9:F9"/>
    <mergeCell ref="A1:G1"/>
    <mergeCell ref="A3:G3"/>
    <mergeCell ref="A5:G5"/>
    <mergeCell ref="A7:F7"/>
    <mergeCell ref="A8:F8"/>
    <mergeCell ref="A21:G21"/>
    <mergeCell ref="A10:F10"/>
    <mergeCell ref="A11:F11"/>
    <mergeCell ref="A12:F12"/>
    <mergeCell ref="A18:B18"/>
    <mergeCell ref="D18:G18"/>
    <mergeCell ref="A19:C19"/>
    <mergeCell ref="E19:G19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Footer>&amp;CSeite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7" workbookViewId="0">
      <selection activeCell="K22" sqref="K22"/>
    </sheetView>
  </sheetViews>
  <sheetFormatPr baseColWidth="10" defaultRowHeight="15" x14ac:dyDescent="0.25"/>
  <cols>
    <col min="2" max="2" width="13.7109375" customWidth="1"/>
    <col min="3" max="4" width="14.5703125" customWidth="1"/>
    <col min="5" max="5" width="13.7109375" customWidth="1"/>
  </cols>
  <sheetData>
    <row r="1" spans="1:11" ht="15.75" x14ac:dyDescent="0.25">
      <c r="A1" s="59" t="s">
        <v>95</v>
      </c>
      <c r="B1" s="59"/>
      <c r="C1" s="59"/>
      <c r="D1" s="59"/>
      <c r="E1" s="59"/>
      <c r="F1" s="59"/>
      <c r="G1" s="59"/>
      <c r="H1" s="59"/>
      <c r="I1" s="1"/>
      <c r="J1" s="1"/>
      <c r="K1" s="1"/>
    </row>
    <row r="2" spans="1:11" ht="15" customHeight="1" x14ac:dyDescent="0.25">
      <c r="A2" s="83" t="s">
        <v>87</v>
      </c>
      <c r="B2" s="84"/>
      <c r="C2" s="84"/>
      <c r="D2" s="84"/>
      <c r="E2" s="84"/>
      <c r="F2" s="84"/>
      <c r="G2" s="84"/>
      <c r="H2" s="85"/>
      <c r="I2" s="1"/>
      <c r="J2" s="1"/>
      <c r="K2" s="1"/>
    </row>
    <row r="3" spans="1:11" x14ac:dyDescent="0.25">
      <c r="A3" s="18"/>
      <c r="B3" s="18"/>
      <c r="C3" s="18"/>
      <c r="D3" s="18"/>
      <c r="E3" s="18"/>
      <c r="F3" s="18"/>
      <c r="G3" s="18"/>
      <c r="H3" s="2"/>
      <c r="I3" s="1"/>
      <c r="J3" s="1"/>
      <c r="K3" s="1"/>
    </row>
    <row r="4" spans="1:11" ht="16.5" customHeight="1" x14ac:dyDescent="0.25">
      <c r="A4" s="89" t="s">
        <v>89</v>
      </c>
      <c r="B4" s="89"/>
      <c r="C4" s="89"/>
      <c r="D4" s="19">
        <v>145.85</v>
      </c>
      <c r="E4" s="18"/>
      <c r="F4" s="18"/>
      <c r="G4" s="18"/>
      <c r="H4" s="2"/>
      <c r="I4" s="1"/>
      <c r="J4" s="1"/>
      <c r="K4" s="1"/>
    </row>
    <row r="5" spans="1:11" x14ac:dyDescent="0.25">
      <c r="A5" s="18"/>
      <c r="B5" s="18"/>
      <c r="C5" s="18"/>
      <c r="D5" s="18"/>
      <c r="E5" s="18"/>
      <c r="F5" s="18"/>
      <c r="G5" s="18"/>
      <c r="H5" s="2"/>
      <c r="I5" s="1"/>
      <c r="J5" s="1"/>
      <c r="K5" s="1"/>
    </row>
    <row r="6" spans="1:11" ht="16.5" customHeight="1" x14ac:dyDescent="0.25">
      <c r="A6" s="83" t="s">
        <v>88</v>
      </c>
      <c r="B6" s="84"/>
      <c r="C6" s="84"/>
      <c r="D6" s="84"/>
      <c r="E6" s="84"/>
      <c r="F6" s="84"/>
      <c r="G6" s="84"/>
      <c r="H6" s="85"/>
      <c r="I6" s="1"/>
      <c r="J6" s="1"/>
      <c r="K6" s="1"/>
    </row>
    <row r="7" spans="1:11" x14ac:dyDescent="0.25">
      <c r="A7" s="18"/>
      <c r="B7" s="18"/>
      <c r="C7" s="18"/>
      <c r="D7" s="18"/>
      <c r="E7" s="18"/>
      <c r="F7" s="18"/>
      <c r="G7" s="18"/>
      <c r="H7" s="2"/>
      <c r="I7" s="1"/>
      <c r="J7" s="1"/>
      <c r="K7" s="1"/>
    </row>
    <row r="8" spans="1:11" ht="18" customHeight="1" x14ac:dyDescent="0.25">
      <c r="A8" s="60" t="s">
        <v>92</v>
      </c>
      <c r="B8" s="60"/>
      <c r="C8" s="23">
        <f>'5.3 Aufgabenstellung  '!G7</f>
        <v>2500</v>
      </c>
      <c r="D8" s="18"/>
      <c r="E8" s="18"/>
      <c r="F8" s="18"/>
      <c r="G8" s="18"/>
      <c r="H8" s="2"/>
      <c r="I8" s="1"/>
      <c r="J8" s="1"/>
      <c r="K8" s="1"/>
    </row>
    <row r="9" spans="1:11" ht="15.75" thickBot="1" x14ac:dyDescent="0.3">
      <c r="A9" s="96" t="s">
        <v>93</v>
      </c>
      <c r="B9" s="96"/>
      <c r="C9" s="24">
        <f>'5.3 Aufgabenstellung  '!G8</f>
        <v>1700</v>
      </c>
      <c r="D9" s="18"/>
      <c r="E9" s="18"/>
      <c r="F9" s="18"/>
      <c r="G9" s="18"/>
      <c r="H9" s="2"/>
      <c r="I9" s="1"/>
      <c r="J9" s="1"/>
      <c r="K9" s="1"/>
    </row>
    <row r="10" spans="1:11" ht="32.25" customHeight="1" thickBot="1" x14ac:dyDescent="0.3">
      <c r="A10" s="94" t="s">
        <v>27</v>
      </c>
      <c r="B10" s="94"/>
      <c r="C10" s="22">
        <f>C8-C9</f>
        <v>800</v>
      </c>
      <c r="D10" s="52"/>
      <c r="E10" s="52"/>
      <c r="F10" s="52"/>
      <c r="G10" s="52"/>
      <c r="H10" s="2"/>
      <c r="I10" s="1"/>
      <c r="J10" s="1"/>
      <c r="K10" s="1"/>
    </row>
    <row r="11" spans="1:11" ht="32.25" customHeight="1" thickBot="1" x14ac:dyDescent="0.3">
      <c r="A11" s="94" t="s">
        <v>94</v>
      </c>
      <c r="B11" s="94"/>
      <c r="C11" s="22">
        <f>'5.3 Aufgabenstellung  '!G9</f>
        <v>350</v>
      </c>
      <c r="D11" s="18"/>
      <c r="E11" s="18"/>
      <c r="F11" s="18"/>
      <c r="G11" s="18"/>
      <c r="H11" s="2"/>
      <c r="I11" s="1"/>
      <c r="J11" s="1"/>
      <c r="K11" s="1"/>
    </row>
    <row r="12" spans="1:11" ht="32.25" customHeight="1" thickBot="1" x14ac:dyDescent="0.3">
      <c r="A12" s="94" t="s">
        <v>72</v>
      </c>
      <c r="B12" s="94"/>
      <c r="C12" s="22">
        <f>C10-C11</f>
        <v>450</v>
      </c>
      <c r="D12" s="18"/>
      <c r="E12" s="60" t="s">
        <v>90</v>
      </c>
      <c r="F12" s="60"/>
      <c r="G12" s="60"/>
      <c r="H12" s="2"/>
      <c r="I12" s="1"/>
      <c r="J12" s="1"/>
      <c r="K12" s="1"/>
    </row>
    <row r="13" spans="1:11" ht="31.5" customHeight="1" thickBot="1" x14ac:dyDescent="0.3">
      <c r="A13" s="94" t="s">
        <v>28</v>
      </c>
      <c r="B13" s="94"/>
      <c r="C13" s="22">
        <f>D4</f>
        <v>145.85</v>
      </c>
      <c r="D13" s="18"/>
      <c r="E13" s="60"/>
      <c r="F13" s="60"/>
      <c r="G13" s="60"/>
      <c r="H13" s="2"/>
      <c r="I13" s="1"/>
      <c r="J13" s="1"/>
      <c r="K13" s="1"/>
    </row>
    <row r="14" spans="1:11" ht="29.25" customHeight="1" thickBot="1" x14ac:dyDescent="0.3">
      <c r="A14" s="95" t="s">
        <v>29</v>
      </c>
      <c r="B14" s="95"/>
      <c r="C14" s="25">
        <f>C12-C13</f>
        <v>304.14999999999998</v>
      </c>
      <c r="D14" s="18"/>
      <c r="E14" s="60" t="s">
        <v>91</v>
      </c>
      <c r="F14" s="60"/>
      <c r="G14" s="60"/>
      <c r="H14" s="2"/>
      <c r="I14" s="1"/>
      <c r="J14" s="1"/>
      <c r="K14" s="1"/>
    </row>
    <row r="15" spans="1:11" ht="15.75" thickTop="1" x14ac:dyDescent="0.25">
      <c r="A15" s="20"/>
      <c r="B15" s="20"/>
      <c r="C15" s="21"/>
      <c r="D15" s="18"/>
      <c r="E15" s="18"/>
      <c r="F15" s="18"/>
      <c r="G15" s="18"/>
      <c r="H15" s="2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4">
    <mergeCell ref="A1:H1"/>
    <mergeCell ref="A4:C4"/>
    <mergeCell ref="A8:B8"/>
    <mergeCell ref="A9:B9"/>
    <mergeCell ref="A2:H2"/>
    <mergeCell ref="A6:H6"/>
    <mergeCell ref="A14:B14"/>
    <mergeCell ref="E14:G14"/>
    <mergeCell ref="A10:B10"/>
    <mergeCell ref="D10:G10"/>
    <mergeCell ref="A11:B11"/>
    <mergeCell ref="A12:B12"/>
    <mergeCell ref="E12:G13"/>
    <mergeCell ref="A13:B13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5.1  Aufgabenstellung</vt:lpstr>
      <vt:lpstr>Lösung 5.1</vt:lpstr>
      <vt:lpstr>5.2 Aufgabenstellung </vt:lpstr>
      <vt:lpstr>Lösung 5.2</vt:lpstr>
      <vt:lpstr>5.3 Aufgabenstellung  </vt:lpstr>
      <vt:lpstr>Lösung 5.3</vt:lpstr>
      <vt:lpstr>'5.1  Aufgabenstellung'!Druckbereich</vt:lpstr>
      <vt:lpstr>'5.2 Aufgabenstellung '!Druckbereich</vt:lpstr>
      <vt:lpstr>'5.3 Aufgabenstellung  '!Druckbereich</vt:lpstr>
      <vt:lpstr>'Lösung 5.1'!Druckbereich</vt:lpstr>
      <vt:lpstr>'Lösung 5.2'!Druckbereich</vt:lpstr>
      <vt:lpstr>'Lösung 5.3'!Druckbereich</vt:lpstr>
    </vt:vector>
  </TitlesOfParts>
  <Company>Francisco Josephinum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Eibensteiner  Roman</dc:creator>
  <cp:lastModifiedBy>Eibensteiner  Roman</cp:lastModifiedBy>
  <cp:lastPrinted>2017-06-28T11:25:15Z</cp:lastPrinted>
  <dcterms:created xsi:type="dcterms:W3CDTF">2017-06-27T11:31:43Z</dcterms:created>
  <dcterms:modified xsi:type="dcterms:W3CDTF">2017-06-28T12:40:50Z</dcterms:modified>
</cp:coreProperties>
</file>